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11D" lockStructure="1"/>
  <bookViews>
    <workbookView xWindow="240" yWindow="555" windowWidth="14880" windowHeight="4380" firstSheet="1" activeTab="1"/>
  </bookViews>
  <sheets>
    <sheet name="POA 2013 (2)" sheetId="9" r:id="rId1"/>
    <sheet name="POA 2013" sheetId="3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1">'POA 2013'!$A$1:$V$23,'POA 2013'!$A$25:$V$43,'POA 2013'!$A$45:$V$67,'POA 2013'!$A$69:$V$89,'POA 2013'!$A$101:$V$118,'POA 2013'!$A$120:$V$142</definedName>
  </definedNames>
  <calcPr calcId="145621"/>
</workbook>
</file>

<file path=xl/calcChain.xml><?xml version="1.0" encoding="utf-8"?>
<calcChain xmlns="http://schemas.openxmlformats.org/spreadsheetml/2006/main">
  <c r="L138" i="3" l="1"/>
  <c r="Q85" i="3"/>
  <c r="Q60" i="3"/>
  <c r="S13" i="3"/>
  <c r="M13" i="3" s="1"/>
  <c r="M18" i="3"/>
  <c r="M138" i="3"/>
  <c r="M142" i="3" s="1"/>
  <c r="C128" i="3" s="1"/>
  <c r="J138" i="3"/>
  <c r="J135" i="3"/>
  <c r="J134" i="3"/>
  <c r="J132" i="3"/>
  <c r="R118" i="3" l="1"/>
  <c r="C108" i="3" s="1"/>
  <c r="D109" i="3"/>
  <c r="V85" i="3" l="1"/>
  <c r="V87" i="3"/>
  <c r="U43" i="3"/>
  <c r="S43" i="3"/>
  <c r="Q43" i="3"/>
  <c r="M43" i="3" l="1"/>
  <c r="C34" i="3" s="1"/>
  <c r="U18" i="9"/>
  <c r="M18" i="9" s="1"/>
  <c r="S22" i="9" l="1"/>
  <c r="M22" i="9" s="1"/>
  <c r="F93" i="9"/>
  <c r="J84" i="9"/>
  <c r="M83" i="9"/>
  <c r="J83" i="9"/>
  <c r="M82" i="9"/>
  <c r="M85" i="9" s="1"/>
  <c r="E92" i="9" s="1"/>
  <c r="J82" i="9"/>
  <c r="J80" i="9"/>
  <c r="H79" i="9"/>
  <c r="J79" i="9" s="1"/>
  <c r="J78" i="9"/>
  <c r="J63" i="9"/>
  <c r="M60" i="9"/>
  <c r="J60" i="9"/>
  <c r="J59" i="9"/>
  <c r="M58" i="9"/>
  <c r="J58" i="9"/>
  <c r="J57" i="9"/>
  <c r="H43" i="9"/>
  <c r="J43" i="9" s="1"/>
  <c r="H42" i="9"/>
  <c r="J42" i="9" s="1"/>
  <c r="M41" i="9"/>
  <c r="H41" i="9"/>
  <c r="J41" i="9" s="1"/>
  <c r="M40" i="9"/>
  <c r="H40" i="9"/>
  <c r="J40" i="9" s="1"/>
  <c r="M39" i="9"/>
  <c r="M44" i="9" s="1"/>
  <c r="E89" i="9" s="1"/>
  <c r="H39" i="9"/>
  <c r="J39" i="9" s="1"/>
  <c r="J21" i="9"/>
  <c r="J20" i="9"/>
  <c r="J19" i="9"/>
  <c r="J17" i="9"/>
  <c r="M66" i="9" l="1"/>
  <c r="E91" i="9" s="1"/>
  <c r="S17" i="9"/>
  <c r="M17" i="9" s="1"/>
  <c r="M27" i="9" s="1"/>
  <c r="E90" i="9" l="1"/>
  <c r="E93" i="9" s="1"/>
  <c r="M20" i="3" l="1"/>
  <c r="M19" i="3"/>
  <c r="F97" i="3" l="1"/>
  <c r="J88" i="3"/>
  <c r="M87" i="3"/>
  <c r="J87" i="3"/>
  <c r="M85" i="3"/>
  <c r="J85" i="3"/>
  <c r="J82" i="3"/>
  <c r="H81" i="3"/>
  <c r="J81" i="3" s="1"/>
  <c r="J80" i="3"/>
  <c r="J63" i="3"/>
  <c r="M60" i="3"/>
  <c r="J60" i="3"/>
  <c r="J59" i="3"/>
  <c r="M58" i="3"/>
  <c r="J58" i="3"/>
  <c r="J57" i="3"/>
  <c r="H42" i="3"/>
  <c r="J42" i="3" s="1"/>
  <c r="H41" i="3"/>
  <c r="J41" i="3" s="1"/>
  <c r="H40" i="3"/>
  <c r="J40" i="3" s="1"/>
  <c r="H39" i="3"/>
  <c r="J39" i="3" s="1"/>
  <c r="H38" i="3"/>
  <c r="J38" i="3" s="1"/>
  <c r="J17" i="3"/>
  <c r="J16" i="3"/>
  <c r="J15" i="3"/>
  <c r="M23" i="3"/>
  <c r="C9" i="3" s="1"/>
  <c r="J13" i="3"/>
  <c r="M67" i="3" l="1"/>
  <c r="E94" i="3"/>
  <c r="M89" i="3"/>
  <c r="E93" i="3"/>
  <c r="E96" i="3" l="1"/>
  <c r="C76" i="3"/>
  <c r="E95" i="3"/>
  <c r="C53" i="3"/>
  <c r="E97" i="3" l="1"/>
  <c r="O17" i="9" l="1"/>
</calcChain>
</file>

<file path=xl/sharedStrings.xml><?xml version="1.0" encoding="utf-8"?>
<sst xmlns="http://schemas.openxmlformats.org/spreadsheetml/2006/main" count="945" uniqueCount="190">
  <si>
    <t>FORMATO N° 01: PROGRAMACIÓN DE ACTIVIDADES Y PROYECTOS</t>
  </si>
  <si>
    <t>ELECTRICIDAD</t>
  </si>
  <si>
    <t>FINANCIAMIENTO</t>
  </si>
  <si>
    <t>: GOBIERNO REGIONAL - TODA FUENTE</t>
  </si>
  <si>
    <t>PLIEGO</t>
  </si>
  <si>
    <t>: 445 GOBIERNO REGIONAL</t>
  </si>
  <si>
    <t>UNIDAD EJECUTORA</t>
  </si>
  <si>
    <t xml:space="preserve"> :Dirección Regional de Energía y Minas</t>
  </si>
  <si>
    <t>POLÍTICA</t>
  </si>
  <si>
    <t>2: Fortalecer la integración de la región Cajamarca en todos los campos y aspectos (física, cultural, ambiental, social económico, institucional y admnnistrativo), desarrollando o fortaleciendo para ello la articulación vial, eléctrica de telecomunicaciones y gobietrno electrónico y estrategias de coordinación y cooperación con instituciones públicas y privadas.</t>
  </si>
  <si>
    <t>OBJETIVO ESPECÍFICO</t>
  </si>
  <si>
    <t>: 2,2 Ampliar y mejorar la infraestructura energética, utilizando los Sistemas Interconectados y las Pequeñas Mini Centrales</t>
  </si>
  <si>
    <t>Nº</t>
  </si>
  <si>
    <t xml:space="preserve">ACTIVIDAD / PROYECTO
</t>
  </si>
  <si>
    <t>ESTRATÉGIA</t>
  </si>
  <si>
    <t>UBICACIÓN</t>
  </si>
  <si>
    <t>UNIDAD DE
MEDIDA</t>
  </si>
  <si>
    <t>INVERSION 2010</t>
  </si>
  <si>
    <t>TOTAL PRESUPUESTO (AÑO 2010)</t>
  </si>
  <si>
    <t>RESPONSABLE</t>
  </si>
  <si>
    <t>METAS</t>
  </si>
  <si>
    <t>OBSERVACIONES</t>
  </si>
  <si>
    <t>PROVINCIA</t>
  </si>
  <si>
    <t>DISTRITO</t>
  </si>
  <si>
    <t>FÍSICA
ANUAL</t>
  </si>
  <si>
    <t>I TRIMESTRE</t>
  </si>
  <si>
    <t>II TRIMESTRE</t>
  </si>
  <si>
    <t>III TRIMESTRE</t>
  </si>
  <si>
    <t>IV TRIMESTRE</t>
  </si>
  <si>
    <t>GR</t>
  </si>
  <si>
    <t>MEN</t>
  </si>
  <si>
    <t>FÍSICA</t>
  </si>
  <si>
    <t>FINANCIERA</t>
  </si>
  <si>
    <t>1</t>
  </si>
  <si>
    <t xml:space="preserve">Capacitación sobre normatividad legal del sector energia.
</t>
  </si>
  <si>
    <t>2.1</t>
  </si>
  <si>
    <t>multiprovincial</t>
  </si>
  <si>
    <t>multidistrital</t>
  </si>
  <si>
    <t>evento</t>
  </si>
  <si>
    <t>Responsable de electricidad</t>
  </si>
  <si>
    <t>2</t>
  </si>
  <si>
    <t>Otorgar concesiones de distribución con una demanda no mayor a 30 MW con fines de servicio público de electricidad, Otorgar autorizaciones para generación con hidroelectricas y termoelectricas desde 500 kW hasta 10 MW</t>
  </si>
  <si>
    <t>expediente</t>
  </si>
  <si>
    <t>*</t>
  </si>
  <si>
    <t>3</t>
  </si>
  <si>
    <t>Evaluación Técnica de EIA´s de proyectos de distribución  cuya potencia sea inferior a los 30 MW.</t>
  </si>
  <si>
    <t>4</t>
  </si>
  <si>
    <t xml:space="preserve">Evaluación Técnica de Planes de Abandono para las Actividades eléctricas (distribución eléctrica cuya demanda sea no mayor a 30MW).
</t>
  </si>
  <si>
    <t>5</t>
  </si>
  <si>
    <t>%</t>
  </si>
  <si>
    <t>HIDROCARBUROS</t>
  </si>
  <si>
    <t xml:space="preserve">:2.4. Promover la inversiones privadas en el area de Hidrocarburos. </t>
  </si>
  <si>
    <t>ACTIVIDAD / PROYECTO</t>
  </si>
  <si>
    <t>Formalización de establecimientos informales.</t>
  </si>
  <si>
    <t>Multiprovincial</t>
  </si>
  <si>
    <t>Multidistrital</t>
  </si>
  <si>
    <t>Establec.</t>
  </si>
  <si>
    <t>Responsable de Hidrocarburos</t>
  </si>
  <si>
    <t xml:space="preserve">Capacitación sobre Normas Legales del sector Hidrocarburos.  </t>
  </si>
  <si>
    <t>Evento</t>
  </si>
  <si>
    <t>Expediente</t>
  </si>
  <si>
    <t>MINERÍA Y CONCESIONES</t>
  </si>
  <si>
    <t xml:space="preserve"> 11: El desarrollo de la competitividad regional, como un esfuerzo compartido Público Privado. Impulsando y Fortaleciendo un Sistema de Promoción de la Inversión Privada para todos los niveles empesariales.</t>
  </si>
  <si>
    <t>:8,4 Promover las Inversiones Privadas en el Área de Minería.</t>
  </si>
  <si>
    <t xml:space="preserve">Elaboracion del Plan Anual de Fiscalizacion de Seguridad y Salud Ocupacional </t>
  </si>
  <si>
    <t xml:space="preserve">Multi-provincial </t>
  </si>
  <si>
    <t xml:space="preserve">Multi-distrital </t>
  </si>
  <si>
    <t>Documento</t>
  </si>
  <si>
    <t>Responsable de Concesiones</t>
  </si>
  <si>
    <t xml:space="preserve">Capacitación y Promoción para la Formalización del PPM Y PMA.
</t>
  </si>
  <si>
    <t>Eventos</t>
  </si>
  <si>
    <t>Formalización de  Pequeño Productor Minero y Productor Minero Artesanal.</t>
  </si>
  <si>
    <t xml:space="preserve">Productor Minero </t>
  </si>
  <si>
    <t>Fiscalización del PPM y PMA.</t>
  </si>
  <si>
    <t>Fiscalizacion</t>
  </si>
  <si>
    <t>6</t>
  </si>
  <si>
    <t>Admisión de Petitorios Mineros de PPM y PMA.</t>
  </si>
  <si>
    <t>11.2</t>
  </si>
  <si>
    <t>Petitorio</t>
  </si>
  <si>
    <t>7</t>
  </si>
  <si>
    <t xml:space="preserve">Evaluación  Técnica de Concesiones Mineras de PPM y PMA
</t>
  </si>
  <si>
    <t>8</t>
  </si>
  <si>
    <t xml:space="preserve">Evaluación Técnica de Plan de Minado para autorización de Inicio de Actividades Mineras para PPM y PMA.
</t>
  </si>
  <si>
    <t>9</t>
  </si>
  <si>
    <t xml:space="preserve">Evaluacion Técnica de Certificados de Operación Minera para PPM y PMA.
</t>
  </si>
  <si>
    <t>10</t>
  </si>
  <si>
    <t>Inventario de unidades operativas de Pequeña Minería y Minería Artesanal.</t>
  </si>
  <si>
    <t>OFICINA DE ASUNTOS AMBIENTALES</t>
  </si>
  <si>
    <t>POLÍTICAS</t>
  </si>
  <si>
    <t>: 14. Promover y contribuir a la gestión del agua y medio ambiente.</t>
  </si>
  <si>
    <t>:8-1 Promover la conservación y uso sostenible de los recuros naturales y la biodiversidad.</t>
  </si>
  <si>
    <t>Elaboracion del Plan Anual de Fiscalizaciones Ambiental para PPM y PMA</t>
  </si>
  <si>
    <t>14.1</t>
  </si>
  <si>
    <t>Plan</t>
  </si>
  <si>
    <t>Responsable de Fiscalizacion Ambiental</t>
  </si>
  <si>
    <t>Evaluacion EIAs de la PPM y PMA</t>
  </si>
  <si>
    <t>Responsable de Aprobacion de EA.</t>
  </si>
  <si>
    <t>Evaluación de planes de remediación  de Pasivos Ambientales PPM y PMA.</t>
  </si>
  <si>
    <t>Evaluación de Planes de Cierre de Minas de la PPM y PMA.</t>
  </si>
  <si>
    <t>Fiscalización  ambiental de PPM y PMA</t>
  </si>
  <si>
    <t>Rresponsable de Fiscalizacion Ambiental</t>
  </si>
  <si>
    <t>Capacitacion sobre Gestion del medioambiente en las actividades Minero.</t>
  </si>
  <si>
    <t xml:space="preserve">Evento </t>
  </si>
  <si>
    <t>Inventario de los Estudios Ambientales</t>
  </si>
  <si>
    <t>RESUMEN DE GASTOS</t>
  </si>
  <si>
    <t>ITM</t>
  </si>
  <si>
    <t>AREA</t>
  </si>
  <si>
    <t>COSTO</t>
  </si>
  <si>
    <t>APROX.</t>
  </si>
  <si>
    <t>Ing. Tulio Melanio Ruiz Tirado</t>
  </si>
  <si>
    <t>CONCESIONES Y MINERIA</t>
  </si>
  <si>
    <t>Director DREM-CAJAMARCA</t>
  </si>
  <si>
    <t>ASUNTOS AMBIENTALES</t>
  </si>
  <si>
    <t>TOTAL</t>
  </si>
  <si>
    <t xml:space="preserve">3. Fortalecer lazos de concertación y cooperacion interrregional a nivel publico y privado.
5. Establecer relaciones de cooperacion y coordinacion con los Gobiernos Locales con el proposito de lograr mayores beneficios para la región.
6. Inclusion social, contribuir a la generacion de oportunidades de desarrollo para la poblacion, con equidad de genero. etnica, cultural, social, ambiental, economica, politica y religiosa, especielmente para mujeres jovenes, personas con discapacidad o grupos sociales tradicionalmente excluidos y marginados, ubicados en le ambito rural.
11. Fomentar la competitividad economica de la región con la participación del sector publico y privado.
12. Fortalecer las capacidades de las empresas locales.
16. Exigir el cumplimiento de las leyes y normas relacionadas con pasivos ambientales.  </t>
  </si>
  <si>
    <t>Evaluación De estudios de impacto ambiental en el sector Hidrocarburos</t>
  </si>
  <si>
    <t>Evaluación de declaraciones de impacto ambiental sector hidrocarburos.</t>
  </si>
  <si>
    <t>Evaluación de plan de manejo ambiental y planes de abandono en el sector Hidrocarburos</t>
  </si>
  <si>
    <t>POA
2013</t>
  </si>
  <si>
    <t>Uso eficiente y ahorro de energía</t>
  </si>
  <si>
    <t>POA
2012</t>
  </si>
  <si>
    <t>Elaboración del plan Energetico Regional</t>
  </si>
  <si>
    <t>Evaluación, aprobación o desaprobación de Estudios Ambientales de
Líneas de transmisión de alcance regional.</t>
  </si>
  <si>
    <t>Evaluación, aprobación o desaprobación de Estudios Ambientales de
Centrales Eléctricas con potencia menor o igual a 20 MW.</t>
  </si>
  <si>
    <t>Evaluación, aprobación o desaprobación de Planes de Abandono para
proyectos de líneas de transmisión de alcance regional.</t>
  </si>
  <si>
    <t>Evaluación, aprobación o desaprobación de Planes de Abandono para
proyectos de Centrales Eléctricas con potencia menor o igual a 20 MW.</t>
  </si>
  <si>
    <t>Elaboración dell Inventario energetico regional</t>
  </si>
  <si>
    <t>* Actividades no programadas, tramites realizados por el administrado</t>
  </si>
  <si>
    <t>RESPONSABLE DE AREA: ING. SEGUNDO SANTIAGO FERNANDEZ OBREGON</t>
  </si>
  <si>
    <t xml:space="preserve">: ING. SEGUNDO FERNANDEZ OBREGON </t>
  </si>
  <si>
    <t xml:space="preserve">PRESUPUESTO 2013 </t>
  </si>
  <si>
    <t xml:space="preserve">TOTAL ASIGNADO PARA EL 2013 </t>
  </si>
  <si>
    <t xml:space="preserve">ALCANTARA  BECERRA  DEMETRIO ERNESTO </t>
  </si>
  <si>
    <t xml:space="preserve">UNIDAD ORGANICA </t>
  </si>
  <si>
    <t>DIRECCION REGIONAL DE ENERGIA Y MINAS.</t>
  </si>
  <si>
    <t xml:space="preserve">11. Fomentar la competitividad economica de la región con la participación del sector publico y privado.
12. Fortalecer las capacidades de las empresas locales.
16. Exigir el cumplimiento de las leyes y normas relacionadas con pasivos ambientales.  </t>
  </si>
  <si>
    <t>OBJETIVO GENERAL</t>
  </si>
  <si>
    <t>Fomentar  la  competitividad  económica  de la región , con la participación del sector publico privado .impulsando el desarrollo de la actividad agraria, promoviendo la consolidación de cadenas productivas y la puesta en valor  de los recursos turísticos ,fortaleciendo  las capacidades de las empresas locales y promoviendo el empleo digno y la generación de activos productivos</t>
  </si>
  <si>
    <t xml:space="preserve">:2.4. Promover y liderar procesos de desarrollo economico,fortaleciendo las cadenas productivas  y de servicio ,con participacion activa,organizada  y competitiva de los actores economicos. </t>
  </si>
  <si>
    <t xml:space="preserve">Fiscalización a establecimientos informales  dedicados al expendio de combustibles liquidos y gas licuado de petroleo para su formalización </t>
  </si>
  <si>
    <t xml:space="preserve">Capacitación (curso) a empresarios y fucionarios de municipalidades,para el uso  de  Normas Legalesreferentes alos combustibles liquidos y gas licuado de petroleo.drocarburos.  </t>
  </si>
  <si>
    <r>
      <t>Evaluación de declaraciones de impacto ambiental</t>
    </r>
    <r>
      <rPr>
        <b/>
        <sz val="7"/>
        <rFont val="Book Antiqua"/>
        <family val="1"/>
      </rPr>
      <t xml:space="preserve"> (DIA)</t>
    </r>
    <r>
      <rPr>
        <sz val="7"/>
        <rFont val="Book Antiqua"/>
        <family val="1"/>
      </rPr>
      <t xml:space="preserve"> sector hidrocarburos.</t>
    </r>
  </si>
  <si>
    <r>
      <t xml:space="preserve">Evaluación De estudios de impacto ambiental </t>
    </r>
    <r>
      <rPr>
        <b/>
        <sz val="7"/>
        <rFont val="Book Antiqua"/>
        <family val="1"/>
      </rPr>
      <t>(EIA)</t>
    </r>
    <r>
      <rPr>
        <sz val="7"/>
        <rFont val="Book Antiqua"/>
        <family val="1"/>
      </rPr>
      <t xml:space="preserve"> en el sector Hidrocarburos</t>
    </r>
  </si>
  <si>
    <r>
      <t xml:space="preserve">Evaluación de plan de manejo ambiental </t>
    </r>
    <r>
      <rPr>
        <b/>
        <sz val="7"/>
        <rFont val="Book Antiqua"/>
        <family val="1"/>
      </rPr>
      <t>(PAMA)</t>
    </r>
    <r>
      <rPr>
        <sz val="7"/>
        <rFont val="Book Antiqua"/>
        <family val="1"/>
      </rPr>
      <t xml:space="preserve"> y</t>
    </r>
    <r>
      <rPr>
        <b/>
        <sz val="7"/>
        <rFont val="Book Antiqua"/>
        <family val="1"/>
      </rPr>
      <t xml:space="preserve"> (PAB)</t>
    </r>
    <r>
      <rPr>
        <sz val="7"/>
        <rFont val="Book Antiqua"/>
        <family val="1"/>
      </rPr>
      <t xml:space="preserve"> planes de abandono en el sector Hidrocarburos</t>
    </r>
  </si>
  <si>
    <t xml:space="preserve"> Luque Luque Elmer Ovidio</t>
  </si>
  <si>
    <t>Extración ilicita  de minerales en agravio del estado.</t>
  </si>
  <si>
    <t>Diligencia de constatacion fiscal.</t>
  </si>
  <si>
    <t>inspeccion</t>
  </si>
  <si>
    <t>NP</t>
  </si>
  <si>
    <t>NP.Actividad no programada por la DREM, esta en funcion de los invercionistas ,empresas e instituciones.</t>
  </si>
  <si>
    <t>: Figueroa Alcántara Jorge Humberto</t>
  </si>
  <si>
    <t>Evaluacion de DIA y EIAsd de la PPM y PMA</t>
  </si>
  <si>
    <t>Evaluacion de IGACs de PPM y PMA.</t>
  </si>
  <si>
    <t>Diligencia de constatacion fiscal a solicitud de la FEMA.</t>
  </si>
  <si>
    <t>Inspección</t>
  </si>
  <si>
    <t>PRG</t>
  </si>
  <si>
    <t>EJECT.</t>
  </si>
  <si>
    <t>% AVANCE</t>
  </si>
  <si>
    <t xml:space="preserve">PARTICIPACION CIUDADANA </t>
  </si>
  <si>
    <t>: EMBER YSRAEL DE LA CRUZ HUATAY</t>
  </si>
  <si>
    <t>PRESUPUESTO 2013</t>
  </si>
  <si>
    <t>PRESUPUESTO REQUERIDO (S/.)</t>
  </si>
  <si>
    <t>ACTIVIDADES</t>
  </si>
  <si>
    <t>META FISICA ANUAL</t>
  </si>
  <si>
    <t>PROG.</t>
  </si>
  <si>
    <t xml:space="preserve">EJECUT. </t>
  </si>
  <si>
    <t xml:space="preserve">ASUNTOS  AMBIENTALES </t>
  </si>
  <si>
    <t>Capacitacion sobre Gestion del medioambiente en las actividades Mineras</t>
  </si>
  <si>
    <t xml:space="preserve">HIDROCARBUROS </t>
  </si>
  <si>
    <t>Capacitación (curso) a empresarios y funciionarios de municipalidades, para el uso de Normas Legales referentes a los combustibles liquidos y gas licuado de petróleo.</t>
  </si>
  <si>
    <t>Curso</t>
  </si>
  <si>
    <t xml:space="preserve">ELECTRICIDAD </t>
  </si>
  <si>
    <t>Programa de fortalecimiento y desarrollo de capacidades en los aspectos energéticos</t>
  </si>
  <si>
    <t>FORMATO N° 01: PROGRAMACIÓN DE ACTIVIDADES Y PROYECTOS (AJUSTADO AL TECHO PRESUPUESTAL)</t>
  </si>
  <si>
    <t>MESA DE PARTES CONCESIONES MINERAS</t>
  </si>
  <si>
    <t>Admision de escritos tipo T y D</t>
  </si>
  <si>
    <t>Escritos</t>
  </si>
  <si>
    <t>Actualizacion de Derechos Mineros en el SIDEMCAT</t>
  </si>
  <si>
    <t>Administracion del Registro Nacional de Declraciones de Compromiso</t>
  </si>
  <si>
    <t>Recepcion y tramitacion de la solicitudes de Comercializadores y procesadores de Oro</t>
  </si>
  <si>
    <t>Foliacion, scaneo y posterior remision al INGEMMET para su visualizacion</t>
  </si>
  <si>
    <t>Publicacion de Resoluciones de Otorgamiento de Concesiones</t>
  </si>
  <si>
    <t>Elaforacion del Foro  Concesiones, Mineria y Medio Ambiente "Acercandonos a la Realiada"</t>
  </si>
  <si>
    <t>Pasantia en el Instituto Geologico Minero y Metalurgico - INGEMMET</t>
  </si>
  <si>
    <t>capacitacion</t>
  </si>
  <si>
    <t>Orientacion al usuario</t>
  </si>
  <si>
    <t>und.</t>
  </si>
  <si>
    <t>:Escobal Chávez Juan Carlos</t>
  </si>
  <si>
    <t xml:space="preserve">: ING. SEGUNDO SANTIAGO FERNANDEZ OBREGON. </t>
  </si>
  <si>
    <t>2: Fortalecer la integración de la Región Cajamarca en todos los campos y aspectos (física, cultural, ambiental, social económico, institucional y admnnistrativo), desarrollando o fortaleciendo para ello la articulación vial, eléctrica de telecomunicaciones y gobietrno electrónico y estrategias de coordinación y cooperación con instituciones públicas y privadas.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</si>
</sst>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00"/>
    <numFmt numFmtId="165" formatCode="&quot;S/.&quot;\ #,##0.00"/>
    <numFmt numFmtId="166" formatCode="[$S/.-280A]\ 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b/>
      <sz val="14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sz val="6"/>
      <name val="Book Antiqua"/>
      <family val="1"/>
    </font>
    <font>
      <sz val="7"/>
      <name val="Book Antiqua"/>
      <family val="1"/>
    </font>
    <font>
      <b/>
      <sz val="7"/>
      <name val="Book Antiqua"/>
      <family val="1"/>
    </font>
    <font>
      <b/>
      <sz val="9"/>
      <name val="Book Antiqua"/>
      <family val="1"/>
    </font>
    <font>
      <sz val="7"/>
      <color rgb="FF000000"/>
      <name val="Book Antiqua"/>
      <family val="1"/>
    </font>
    <font>
      <i/>
      <sz val="10"/>
      <name val="Book Antiqua"/>
      <family val="1"/>
    </font>
    <font>
      <b/>
      <sz val="12"/>
      <name val="Book Antiqua"/>
      <family val="1"/>
    </font>
    <font>
      <b/>
      <sz val="10"/>
      <color theme="1"/>
      <name val="Baskerville Old Face"/>
      <family val="1"/>
    </font>
    <font>
      <b/>
      <sz val="12"/>
      <name val="Nyala"/>
    </font>
    <font>
      <b/>
      <sz val="11"/>
      <name val="Nyala"/>
    </font>
    <font>
      <sz val="12"/>
      <name val="Nyala"/>
    </font>
    <font>
      <sz val="12"/>
      <color theme="1"/>
      <name val="Nyala"/>
    </font>
    <font>
      <sz val="12"/>
      <color rgb="FF000000"/>
      <name val="Nyala"/>
    </font>
    <font>
      <b/>
      <sz val="12"/>
      <color theme="1"/>
      <name val="Nyala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5">
    <xf numFmtId="0" fontId="0" fillId="0" borderId="0" xfId="0"/>
    <xf numFmtId="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4" fontId="3" fillId="0" borderId="0" xfId="0" applyNumberFormat="1" applyFont="1"/>
    <xf numFmtId="0" fontId="6" fillId="0" borderId="0" xfId="0" applyFont="1" applyAlignment="1"/>
    <xf numFmtId="0" fontId="6" fillId="0" borderId="0" xfId="0" applyFont="1"/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5" fillId="0" borderId="0" xfId="1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5" fillId="5" borderId="1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/>
    </xf>
    <xf numFmtId="4" fontId="8" fillId="0" borderId="1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6" fillId="5" borderId="13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" fontId="3" fillId="0" borderId="2" xfId="0" applyNumberFormat="1" applyFont="1" applyBorder="1"/>
    <xf numFmtId="0" fontId="3" fillId="0" borderId="2" xfId="0" applyFont="1" applyBorder="1"/>
    <xf numFmtId="0" fontId="3" fillId="5" borderId="0" xfId="0" applyFont="1" applyFill="1" applyAlignment="1">
      <alignment horizontal="center"/>
    </xf>
    <xf numFmtId="0" fontId="3" fillId="5" borderId="0" xfId="0" applyFont="1" applyFill="1"/>
    <xf numFmtId="2" fontId="3" fillId="5" borderId="0" xfId="0" applyNumberFormat="1" applyFont="1" applyFill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2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165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Border="1"/>
    <xf numFmtId="0" fontId="3" fillId="0" borderId="0" xfId="0" applyFont="1" applyBorder="1"/>
    <xf numFmtId="4" fontId="3" fillId="0" borderId="0" xfId="0" applyNumberFormat="1" applyFont="1" applyBorder="1"/>
    <xf numFmtId="0" fontId="6" fillId="3" borderId="0" xfId="0" applyFont="1" applyFill="1" applyAlignment="1">
      <alignment horizontal="center"/>
    </xf>
    <xf numFmtId="0" fontId="14" fillId="3" borderId="0" xfId="0" applyFont="1" applyFill="1" applyBorder="1" applyAlignment="1">
      <alignment horizontal="left" vertical="center"/>
    </xf>
    <xf numFmtId="0" fontId="6" fillId="3" borderId="0" xfId="0" applyFont="1" applyFill="1"/>
    <xf numFmtId="49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9" fontId="17" fillId="2" borderId="1" xfId="2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17" fillId="0" borderId="1" xfId="0" applyNumberFormat="1" applyFont="1" applyBorder="1"/>
    <xf numFmtId="0" fontId="17" fillId="0" borderId="1" xfId="0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2" fontId="17" fillId="0" borderId="6" xfId="0" applyNumberFormat="1" applyFont="1" applyBorder="1"/>
    <xf numFmtId="0" fontId="17" fillId="0" borderId="6" xfId="0" applyFont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18" fillId="0" borderId="1" xfId="0" applyFont="1" applyBorder="1"/>
    <xf numFmtId="0" fontId="1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2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18" fillId="2" borderId="1" xfId="0" applyNumberFormat="1" applyFont="1" applyFill="1" applyBorder="1"/>
    <xf numFmtId="4" fontId="3" fillId="0" borderId="1" xfId="0" applyNumberFormat="1" applyFont="1" applyBorder="1" applyAlignment="1">
      <alignment horizontal="center" vertical="center"/>
    </xf>
    <xf numFmtId="4" fontId="3" fillId="5" borderId="1" xfId="0" applyNumberFormat="1" applyFont="1" applyFill="1" applyBorder="1"/>
    <xf numFmtId="0" fontId="3" fillId="5" borderId="1" xfId="0" applyFont="1" applyFill="1" applyBorder="1"/>
    <xf numFmtId="0" fontId="2" fillId="5" borderId="1" xfId="0" applyFont="1" applyFill="1" applyBorder="1"/>
    <xf numFmtId="4" fontId="2" fillId="5" borderId="1" xfId="0" applyNumberFormat="1" applyFont="1" applyFill="1" applyBorder="1"/>
    <xf numFmtId="49" fontId="2" fillId="5" borderId="15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5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0" fontId="15" fillId="5" borderId="13" xfId="0" applyFont="1" applyFill="1" applyBorder="1" applyAlignment="1">
      <alignment vertical="center" wrapText="1"/>
    </xf>
    <xf numFmtId="0" fontId="15" fillId="5" borderId="15" xfId="0" applyFont="1" applyFill="1" applyBorder="1" applyAlignment="1">
      <alignment vertical="center" wrapText="1"/>
    </xf>
    <xf numFmtId="0" fontId="17" fillId="5" borderId="15" xfId="0" applyFont="1" applyFill="1" applyBorder="1" applyAlignment="1">
      <alignment vertical="center" wrapText="1"/>
    </xf>
    <xf numFmtId="166" fontId="15" fillId="5" borderId="15" xfId="0" applyNumberFormat="1" applyFont="1" applyFill="1" applyBorder="1" applyAlignment="1">
      <alignment horizontal="left" vertical="center" wrapText="1"/>
    </xf>
    <xf numFmtId="0" fontId="15" fillId="5" borderId="11" xfId="0" applyFont="1" applyFill="1" applyBorder="1" applyAlignment="1">
      <alignment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vertical="center"/>
    </xf>
    <xf numFmtId="0" fontId="15" fillId="5" borderId="15" xfId="0" applyFont="1" applyFill="1" applyBorder="1" applyAlignment="1">
      <alignment vertical="center"/>
    </xf>
    <xf numFmtId="0" fontId="15" fillId="5" borderId="7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2" fillId="0" borderId="14" xfId="0" applyFont="1" applyBorder="1" applyAlignment="1">
      <alignment horizont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top" wrapText="1"/>
    </xf>
    <xf numFmtId="2" fontId="6" fillId="4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4" fillId="3" borderId="0" xfId="0" applyFont="1" applyFill="1" applyAlignment="1">
      <alignment horizontal="center"/>
    </xf>
    <xf numFmtId="0" fontId="6" fillId="0" borderId="0" xfId="0" applyFont="1" applyAlignment="1">
      <alignment horizontal="justify" vertical="justify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justify" vertical="top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2" borderId="13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8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justify" vertical="top"/>
    </xf>
    <xf numFmtId="0" fontId="8" fillId="0" borderId="11" xfId="0" applyFont="1" applyBorder="1" applyAlignment="1">
      <alignment horizontal="justify" vertical="top"/>
    </xf>
    <xf numFmtId="0" fontId="6" fillId="0" borderId="2" xfId="0" applyFont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3" fillId="0" borderId="14" xfId="0" applyFont="1" applyBorder="1" applyAlignment="1">
      <alignment horizontal="left" wrapText="1"/>
    </xf>
    <xf numFmtId="0" fontId="6" fillId="6" borderId="0" xfId="0" applyFont="1" applyFill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7" fillId="5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justify" vertical="center" wrapText="1"/>
    </xf>
    <xf numFmtId="0" fontId="15" fillId="0" borderId="6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justify" vertical="top" wrapText="1"/>
    </xf>
    <xf numFmtId="0" fontId="17" fillId="0" borderId="1" xfId="0" applyFont="1" applyBorder="1" applyAlignment="1">
      <alignment horizontal="left" vertical="top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PACITACIONES/1.-%20MUNICIOPALIDADES%20PONENCIA/PRESUPUESTOCAP%20A%20MUNIS%20-%20final%202013.od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EM/SOPORTE%20LABORAL/ACTIVIDADES%20LABORALES/A&#209;O%202013/CAPACITACIONES/1.-%20MUNICIOPALIDADES%20PONENCIA/PRESUPUESTOCAP%20A%20MUNIS%20-%20final%202013.od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REM/SOPORTE%20LABORAL/ACTIVIDADES%20LABORALES/A&#209;O%202013/CAPACITACIONES/3.-%20Ahorro%20de%20energia/PRESUPUESTO%20AHORRO%20DE%20%20ENERGIA%20-%20FINAL%202013.od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REM/SOPORTE%20LABORAL/ACTIVIDADES%20LABORALES/A&#209;O%202013/CAPACITACIONES/2.-%20INVENTARIO%20ENERGETICO%20REGIONAL/PRESOPUESTO/PROVINCIA%20DE%20JAEN%20Y%20DISTRITOS%20final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Z"/>
      <sheetName val="PPP"/>
      <sheetName val="PUB__E_IMAGEN"/>
      <sheetName val="ZN"/>
      <sheetName val="ZC"/>
      <sheetName val="ZSO"/>
      <sheetName val="ZSE"/>
      <sheetName val="IMAGEN"/>
      <sheetName val="CRONOGRAMA"/>
      <sheetName val="PARTICIPANTES"/>
    </sheetNames>
    <sheetDataSet>
      <sheetData sheetId="0">
        <row r="6">
          <cell r="D6">
            <v>5225.2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Z"/>
      <sheetName val="PPP"/>
      <sheetName val="PUB__E_IMAGEN"/>
      <sheetName val="ZN"/>
      <sheetName val="ZC"/>
      <sheetName val="ZSO"/>
      <sheetName val="ZSE"/>
      <sheetName val="IMAGEN"/>
      <sheetName val="CRONOGRAMA"/>
      <sheetName val="PARTICIPANTES"/>
    </sheetNames>
    <sheetDataSet>
      <sheetData sheetId="0">
        <row r="11">
          <cell r="D11">
            <v>6825.2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Z"/>
      <sheetName val="PPP"/>
      <sheetName val="CHARLA_1"/>
      <sheetName val="CHARLA_2"/>
      <sheetName val="EXPOFERIA_Y_PASACALLE"/>
      <sheetName val="DIFUCION"/>
      <sheetName val="CRONOGRAMA"/>
    </sheetNames>
    <sheetDataSet>
      <sheetData sheetId="0">
        <row r="8">
          <cell r="D8">
            <v>7412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PPP"/>
      <sheetName val="BAMBAMARCA"/>
      <sheetName val="CHUGUR"/>
      <sheetName val="HUALGAYOC"/>
      <sheetName val="CRONOGRAMA"/>
      <sheetName val="PARTICIPANTES"/>
      <sheetName val="Hoja2"/>
      <sheetName val="Hoja6"/>
    </sheetNames>
    <sheetDataSet>
      <sheetData sheetId="0">
        <row r="9">
          <cell r="D9">
            <v>5563.5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zoomScale="85" zoomScaleNormal="85" workbookViewId="0">
      <selection activeCell="A5" sqref="A5:V27"/>
    </sheetView>
  </sheetViews>
  <sheetFormatPr baseColWidth="10" defaultColWidth="9.140625" defaultRowHeight="13.5" x14ac:dyDescent="0.25"/>
  <cols>
    <col min="1" max="1" width="3.42578125" style="3" customWidth="1"/>
    <col min="2" max="2" width="15.42578125" style="2" customWidth="1"/>
    <col min="3" max="3" width="32" style="2" customWidth="1"/>
    <col min="4" max="4" width="6.7109375" style="2" hidden="1" customWidth="1"/>
    <col min="5" max="5" width="9.140625" style="2" customWidth="1"/>
    <col min="6" max="6" width="8.7109375" style="2" customWidth="1"/>
    <col min="7" max="7" width="8" style="2" customWidth="1"/>
    <col min="8" max="8" width="8.85546875" style="6" hidden="1" customWidth="1"/>
    <col min="9" max="9" width="8" style="2" hidden="1" customWidth="1"/>
    <col min="10" max="10" width="9.42578125" style="2" hidden="1" customWidth="1"/>
    <col min="11" max="11" width="24.140625" style="2" hidden="1" customWidth="1"/>
    <col min="12" max="12" width="9.140625" style="2"/>
    <col min="13" max="13" width="9.42578125" style="2" bestFit="1" customWidth="1"/>
    <col min="14" max="256" width="9.140625" style="2"/>
    <col min="257" max="257" width="3.42578125" style="2" customWidth="1"/>
    <col min="258" max="258" width="15.42578125" style="2" customWidth="1"/>
    <col min="259" max="259" width="32" style="2" customWidth="1"/>
    <col min="260" max="260" width="0" style="2" hidden="1" customWidth="1"/>
    <col min="261" max="261" width="9.140625" style="2" customWidth="1"/>
    <col min="262" max="262" width="8.7109375" style="2" customWidth="1"/>
    <col min="263" max="263" width="8" style="2" customWidth="1"/>
    <col min="264" max="267" width="0" style="2" hidden="1" customWidth="1"/>
    <col min="268" max="512" width="9.140625" style="2"/>
    <col min="513" max="513" width="3.42578125" style="2" customWidth="1"/>
    <col min="514" max="514" width="15.42578125" style="2" customWidth="1"/>
    <col min="515" max="515" width="32" style="2" customWidth="1"/>
    <col min="516" max="516" width="0" style="2" hidden="1" customWidth="1"/>
    <col min="517" max="517" width="9.140625" style="2" customWidth="1"/>
    <col min="518" max="518" width="8.7109375" style="2" customWidth="1"/>
    <col min="519" max="519" width="8" style="2" customWidth="1"/>
    <col min="520" max="523" width="0" style="2" hidden="1" customWidth="1"/>
    <col min="524" max="768" width="9.140625" style="2"/>
    <col min="769" max="769" width="3.42578125" style="2" customWidth="1"/>
    <col min="770" max="770" width="15.42578125" style="2" customWidth="1"/>
    <col min="771" max="771" width="32" style="2" customWidth="1"/>
    <col min="772" max="772" width="0" style="2" hidden="1" customWidth="1"/>
    <col min="773" max="773" width="9.140625" style="2" customWidth="1"/>
    <col min="774" max="774" width="8.7109375" style="2" customWidth="1"/>
    <col min="775" max="775" width="8" style="2" customWidth="1"/>
    <col min="776" max="779" width="0" style="2" hidden="1" customWidth="1"/>
    <col min="780" max="1024" width="9.140625" style="2"/>
    <col min="1025" max="1025" width="3.42578125" style="2" customWidth="1"/>
    <col min="1026" max="1026" width="15.42578125" style="2" customWidth="1"/>
    <col min="1027" max="1027" width="32" style="2" customWidth="1"/>
    <col min="1028" max="1028" width="0" style="2" hidden="1" customWidth="1"/>
    <col min="1029" max="1029" width="9.140625" style="2" customWidth="1"/>
    <col min="1030" max="1030" width="8.7109375" style="2" customWidth="1"/>
    <col min="1031" max="1031" width="8" style="2" customWidth="1"/>
    <col min="1032" max="1035" width="0" style="2" hidden="1" customWidth="1"/>
    <col min="1036" max="1280" width="9.140625" style="2"/>
    <col min="1281" max="1281" width="3.42578125" style="2" customWidth="1"/>
    <col min="1282" max="1282" width="15.42578125" style="2" customWidth="1"/>
    <col min="1283" max="1283" width="32" style="2" customWidth="1"/>
    <col min="1284" max="1284" width="0" style="2" hidden="1" customWidth="1"/>
    <col min="1285" max="1285" width="9.140625" style="2" customWidth="1"/>
    <col min="1286" max="1286" width="8.7109375" style="2" customWidth="1"/>
    <col min="1287" max="1287" width="8" style="2" customWidth="1"/>
    <col min="1288" max="1291" width="0" style="2" hidden="1" customWidth="1"/>
    <col min="1292" max="1536" width="9.140625" style="2"/>
    <col min="1537" max="1537" width="3.42578125" style="2" customWidth="1"/>
    <col min="1538" max="1538" width="15.42578125" style="2" customWidth="1"/>
    <col min="1539" max="1539" width="32" style="2" customWidth="1"/>
    <col min="1540" max="1540" width="0" style="2" hidden="1" customWidth="1"/>
    <col min="1541" max="1541" width="9.140625" style="2" customWidth="1"/>
    <col min="1542" max="1542" width="8.7109375" style="2" customWidth="1"/>
    <col min="1543" max="1543" width="8" style="2" customWidth="1"/>
    <col min="1544" max="1547" width="0" style="2" hidden="1" customWidth="1"/>
    <col min="1548" max="1792" width="9.140625" style="2"/>
    <col min="1793" max="1793" width="3.42578125" style="2" customWidth="1"/>
    <col min="1794" max="1794" width="15.42578125" style="2" customWidth="1"/>
    <col min="1795" max="1795" width="32" style="2" customWidth="1"/>
    <col min="1796" max="1796" width="0" style="2" hidden="1" customWidth="1"/>
    <col min="1797" max="1797" width="9.140625" style="2" customWidth="1"/>
    <col min="1798" max="1798" width="8.7109375" style="2" customWidth="1"/>
    <col min="1799" max="1799" width="8" style="2" customWidth="1"/>
    <col min="1800" max="1803" width="0" style="2" hidden="1" customWidth="1"/>
    <col min="1804" max="2048" width="9.140625" style="2"/>
    <col min="2049" max="2049" width="3.42578125" style="2" customWidth="1"/>
    <col min="2050" max="2050" width="15.42578125" style="2" customWidth="1"/>
    <col min="2051" max="2051" width="32" style="2" customWidth="1"/>
    <col min="2052" max="2052" width="0" style="2" hidden="1" customWidth="1"/>
    <col min="2053" max="2053" width="9.140625" style="2" customWidth="1"/>
    <col min="2054" max="2054" width="8.7109375" style="2" customWidth="1"/>
    <col min="2055" max="2055" width="8" style="2" customWidth="1"/>
    <col min="2056" max="2059" width="0" style="2" hidden="1" customWidth="1"/>
    <col min="2060" max="2304" width="9.140625" style="2"/>
    <col min="2305" max="2305" width="3.42578125" style="2" customWidth="1"/>
    <col min="2306" max="2306" width="15.42578125" style="2" customWidth="1"/>
    <col min="2307" max="2307" width="32" style="2" customWidth="1"/>
    <col min="2308" max="2308" width="0" style="2" hidden="1" customWidth="1"/>
    <col min="2309" max="2309" width="9.140625" style="2" customWidth="1"/>
    <col min="2310" max="2310" width="8.7109375" style="2" customWidth="1"/>
    <col min="2311" max="2311" width="8" style="2" customWidth="1"/>
    <col min="2312" max="2315" width="0" style="2" hidden="1" customWidth="1"/>
    <col min="2316" max="2560" width="9.140625" style="2"/>
    <col min="2561" max="2561" width="3.42578125" style="2" customWidth="1"/>
    <col min="2562" max="2562" width="15.42578125" style="2" customWidth="1"/>
    <col min="2563" max="2563" width="32" style="2" customWidth="1"/>
    <col min="2564" max="2564" width="0" style="2" hidden="1" customWidth="1"/>
    <col min="2565" max="2565" width="9.140625" style="2" customWidth="1"/>
    <col min="2566" max="2566" width="8.7109375" style="2" customWidth="1"/>
    <col min="2567" max="2567" width="8" style="2" customWidth="1"/>
    <col min="2568" max="2571" width="0" style="2" hidden="1" customWidth="1"/>
    <col min="2572" max="2816" width="9.140625" style="2"/>
    <col min="2817" max="2817" width="3.42578125" style="2" customWidth="1"/>
    <col min="2818" max="2818" width="15.42578125" style="2" customWidth="1"/>
    <col min="2819" max="2819" width="32" style="2" customWidth="1"/>
    <col min="2820" max="2820" width="0" style="2" hidden="1" customWidth="1"/>
    <col min="2821" max="2821" width="9.140625" style="2" customWidth="1"/>
    <col min="2822" max="2822" width="8.7109375" style="2" customWidth="1"/>
    <col min="2823" max="2823" width="8" style="2" customWidth="1"/>
    <col min="2824" max="2827" width="0" style="2" hidden="1" customWidth="1"/>
    <col min="2828" max="3072" width="9.140625" style="2"/>
    <col min="3073" max="3073" width="3.42578125" style="2" customWidth="1"/>
    <col min="3074" max="3074" width="15.42578125" style="2" customWidth="1"/>
    <col min="3075" max="3075" width="32" style="2" customWidth="1"/>
    <col min="3076" max="3076" width="0" style="2" hidden="1" customWidth="1"/>
    <col min="3077" max="3077" width="9.140625" style="2" customWidth="1"/>
    <col min="3078" max="3078" width="8.7109375" style="2" customWidth="1"/>
    <col min="3079" max="3079" width="8" style="2" customWidth="1"/>
    <col min="3080" max="3083" width="0" style="2" hidden="1" customWidth="1"/>
    <col min="3084" max="3328" width="9.140625" style="2"/>
    <col min="3329" max="3329" width="3.42578125" style="2" customWidth="1"/>
    <col min="3330" max="3330" width="15.42578125" style="2" customWidth="1"/>
    <col min="3331" max="3331" width="32" style="2" customWidth="1"/>
    <col min="3332" max="3332" width="0" style="2" hidden="1" customWidth="1"/>
    <col min="3333" max="3333" width="9.140625" style="2" customWidth="1"/>
    <col min="3334" max="3334" width="8.7109375" style="2" customWidth="1"/>
    <col min="3335" max="3335" width="8" style="2" customWidth="1"/>
    <col min="3336" max="3339" width="0" style="2" hidden="1" customWidth="1"/>
    <col min="3340" max="3584" width="9.140625" style="2"/>
    <col min="3585" max="3585" width="3.42578125" style="2" customWidth="1"/>
    <col min="3586" max="3586" width="15.42578125" style="2" customWidth="1"/>
    <col min="3587" max="3587" width="32" style="2" customWidth="1"/>
    <col min="3588" max="3588" width="0" style="2" hidden="1" customWidth="1"/>
    <col min="3589" max="3589" width="9.140625" style="2" customWidth="1"/>
    <col min="3590" max="3590" width="8.7109375" style="2" customWidth="1"/>
    <col min="3591" max="3591" width="8" style="2" customWidth="1"/>
    <col min="3592" max="3595" width="0" style="2" hidden="1" customWidth="1"/>
    <col min="3596" max="3840" width="9.140625" style="2"/>
    <col min="3841" max="3841" width="3.42578125" style="2" customWidth="1"/>
    <col min="3842" max="3842" width="15.42578125" style="2" customWidth="1"/>
    <col min="3843" max="3843" width="32" style="2" customWidth="1"/>
    <col min="3844" max="3844" width="0" style="2" hidden="1" customWidth="1"/>
    <col min="3845" max="3845" width="9.140625" style="2" customWidth="1"/>
    <col min="3846" max="3846" width="8.7109375" style="2" customWidth="1"/>
    <col min="3847" max="3847" width="8" style="2" customWidth="1"/>
    <col min="3848" max="3851" width="0" style="2" hidden="1" customWidth="1"/>
    <col min="3852" max="4096" width="9.140625" style="2"/>
    <col min="4097" max="4097" width="3.42578125" style="2" customWidth="1"/>
    <col min="4098" max="4098" width="15.42578125" style="2" customWidth="1"/>
    <col min="4099" max="4099" width="32" style="2" customWidth="1"/>
    <col min="4100" max="4100" width="0" style="2" hidden="1" customWidth="1"/>
    <col min="4101" max="4101" width="9.140625" style="2" customWidth="1"/>
    <col min="4102" max="4102" width="8.7109375" style="2" customWidth="1"/>
    <col min="4103" max="4103" width="8" style="2" customWidth="1"/>
    <col min="4104" max="4107" width="0" style="2" hidden="1" customWidth="1"/>
    <col min="4108" max="4352" width="9.140625" style="2"/>
    <col min="4353" max="4353" width="3.42578125" style="2" customWidth="1"/>
    <col min="4354" max="4354" width="15.42578125" style="2" customWidth="1"/>
    <col min="4355" max="4355" width="32" style="2" customWidth="1"/>
    <col min="4356" max="4356" width="0" style="2" hidden="1" customWidth="1"/>
    <col min="4357" max="4357" width="9.140625" style="2" customWidth="1"/>
    <col min="4358" max="4358" width="8.7109375" style="2" customWidth="1"/>
    <col min="4359" max="4359" width="8" style="2" customWidth="1"/>
    <col min="4360" max="4363" width="0" style="2" hidden="1" customWidth="1"/>
    <col min="4364" max="4608" width="9.140625" style="2"/>
    <col min="4609" max="4609" width="3.42578125" style="2" customWidth="1"/>
    <col min="4610" max="4610" width="15.42578125" style="2" customWidth="1"/>
    <col min="4611" max="4611" width="32" style="2" customWidth="1"/>
    <col min="4612" max="4612" width="0" style="2" hidden="1" customWidth="1"/>
    <col min="4613" max="4613" width="9.140625" style="2" customWidth="1"/>
    <col min="4614" max="4614" width="8.7109375" style="2" customWidth="1"/>
    <col min="4615" max="4615" width="8" style="2" customWidth="1"/>
    <col min="4616" max="4619" width="0" style="2" hidden="1" customWidth="1"/>
    <col min="4620" max="4864" width="9.140625" style="2"/>
    <col min="4865" max="4865" width="3.42578125" style="2" customWidth="1"/>
    <col min="4866" max="4866" width="15.42578125" style="2" customWidth="1"/>
    <col min="4867" max="4867" width="32" style="2" customWidth="1"/>
    <col min="4868" max="4868" width="0" style="2" hidden="1" customWidth="1"/>
    <col min="4869" max="4869" width="9.140625" style="2" customWidth="1"/>
    <col min="4870" max="4870" width="8.7109375" style="2" customWidth="1"/>
    <col min="4871" max="4871" width="8" style="2" customWidth="1"/>
    <col min="4872" max="4875" width="0" style="2" hidden="1" customWidth="1"/>
    <col min="4876" max="5120" width="9.140625" style="2"/>
    <col min="5121" max="5121" width="3.42578125" style="2" customWidth="1"/>
    <col min="5122" max="5122" width="15.42578125" style="2" customWidth="1"/>
    <col min="5123" max="5123" width="32" style="2" customWidth="1"/>
    <col min="5124" max="5124" width="0" style="2" hidden="1" customWidth="1"/>
    <col min="5125" max="5125" width="9.140625" style="2" customWidth="1"/>
    <col min="5126" max="5126" width="8.7109375" style="2" customWidth="1"/>
    <col min="5127" max="5127" width="8" style="2" customWidth="1"/>
    <col min="5128" max="5131" width="0" style="2" hidden="1" customWidth="1"/>
    <col min="5132" max="5376" width="9.140625" style="2"/>
    <col min="5377" max="5377" width="3.42578125" style="2" customWidth="1"/>
    <col min="5378" max="5378" width="15.42578125" style="2" customWidth="1"/>
    <col min="5379" max="5379" width="32" style="2" customWidth="1"/>
    <col min="5380" max="5380" width="0" style="2" hidden="1" customWidth="1"/>
    <col min="5381" max="5381" width="9.140625" style="2" customWidth="1"/>
    <col min="5382" max="5382" width="8.7109375" style="2" customWidth="1"/>
    <col min="5383" max="5383" width="8" style="2" customWidth="1"/>
    <col min="5384" max="5387" width="0" style="2" hidden="1" customWidth="1"/>
    <col min="5388" max="5632" width="9.140625" style="2"/>
    <col min="5633" max="5633" width="3.42578125" style="2" customWidth="1"/>
    <col min="5634" max="5634" width="15.42578125" style="2" customWidth="1"/>
    <col min="5635" max="5635" width="32" style="2" customWidth="1"/>
    <col min="5636" max="5636" width="0" style="2" hidden="1" customWidth="1"/>
    <col min="5637" max="5637" width="9.140625" style="2" customWidth="1"/>
    <col min="5638" max="5638" width="8.7109375" style="2" customWidth="1"/>
    <col min="5639" max="5639" width="8" style="2" customWidth="1"/>
    <col min="5640" max="5643" width="0" style="2" hidden="1" customWidth="1"/>
    <col min="5644" max="5888" width="9.140625" style="2"/>
    <col min="5889" max="5889" width="3.42578125" style="2" customWidth="1"/>
    <col min="5890" max="5890" width="15.42578125" style="2" customWidth="1"/>
    <col min="5891" max="5891" width="32" style="2" customWidth="1"/>
    <col min="5892" max="5892" width="0" style="2" hidden="1" customWidth="1"/>
    <col min="5893" max="5893" width="9.140625" style="2" customWidth="1"/>
    <col min="5894" max="5894" width="8.7109375" style="2" customWidth="1"/>
    <col min="5895" max="5895" width="8" style="2" customWidth="1"/>
    <col min="5896" max="5899" width="0" style="2" hidden="1" customWidth="1"/>
    <col min="5900" max="6144" width="9.140625" style="2"/>
    <col min="6145" max="6145" width="3.42578125" style="2" customWidth="1"/>
    <col min="6146" max="6146" width="15.42578125" style="2" customWidth="1"/>
    <col min="6147" max="6147" width="32" style="2" customWidth="1"/>
    <col min="6148" max="6148" width="0" style="2" hidden="1" customWidth="1"/>
    <col min="6149" max="6149" width="9.140625" style="2" customWidth="1"/>
    <col min="6150" max="6150" width="8.7109375" style="2" customWidth="1"/>
    <col min="6151" max="6151" width="8" style="2" customWidth="1"/>
    <col min="6152" max="6155" width="0" style="2" hidden="1" customWidth="1"/>
    <col min="6156" max="6400" width="9.140625" style="2"/>
    <col min="6401" max="6401" width="3.42578125" style="2" customWidth="1"/>
    <col min="6402" max="6402" width="15.42578125" style="2" customWidth="1"/>
    <col min="6403" max="6403" width="32" style="2" customWidth="1"/>
    <col min="6404" max="6404" width="0" style="2" hidden="1" customWidth="1"/>
    <col min="6405" max="6405" width="9.140625" style="2" customWidth="1"/>
    <col min="6406" max="6406" width="8.7109375" style="2" customWidth="1"/>
    <col min="6407" max="6407" width="8" style="2" customWidth="1"/>
    <col min="6408" max="6411" width="0" style="2" hidden="1" customWidth="1"/>
    <col min="6412" max="6656" width="9.140625" style="2"/>
    <col min="6657" max="6657" width="3.42578125" style="2" customWidth="1"/>
    <col min="6658" max="6658" width="15.42578125" style="2" customWidth="1"/>
    <col min="6659" max="6659" width="32" style="2" customWidth="1"/>
    <col min="6660" max="6660" width="0" style="2" hidden="1" customWidth="1"/>
    <col min="6661" max="6661" width="9.140625" style="2" customWidth="1"/>
    <col min="6662" max="6662" width="8.7109375" style="2" customWidth="1"/>
    <col min="6663" max="6663" width="8" style="2" customWidth="1"/>
    <col min="6664" max="6667" width="0" style="2" hidden="1" customWidth="1"/>
    <col min="6668" max="6912" width="9.140625" style="2"/>
    <col min="6913" max="6913" width="3.42578125" style="2" customWidth="1"/>
    <col min="6914" max="6914" width="15.42578125" style="2" customWidth="1"/>
    <col min="6915" max="6915" width="32" style="2" customWidth="1"/>
    <col min="6916" max="6916" width="0" style="2" hidden="1" customWidth="1"/>
    <col min="6917" max="6917" width="9.140625" style="2" customWidth="1"/>
    <col min="6918" max="6918" width="8.7109375" style="2" customWidth="1"/>
    <col min="6919" max="6919" width="8" style="2" customWidth="1"/>
    <col min="6920" max="6923" width="0" style="2" hidden="1" customWidth="1"/>
    <col min="6924" max="7168" width="9.140625" style="2"/>
    <col min="7169" max="7169" width="3.42578125" style="2" customWidth="1"/>
    <col min="7170" max="7170" width="15.42578125" style="2" customWidth="1"/>
    <col min="7171" max="7171" width="32" style="2" customWidth="1"/>
    <col min="7172" max="7172" width="0" style="2" hidden="1" customWidth="1"/>
    <col min="7173" max="7173" width="9.140625" style="2" customWidth="1"/>
    <col min="7174" max="7174" width="8.7109375" style="2" customWidth="1"/>
    <col min="7175" max="7175" width="8" style="2" customWidth="1"/>
    <col min="7176" max="7179" width="0" style="2" hidden="1" customWidth="1"/>
    <col min="7180" max="7424" width="9.140625" style="2"/>
    <col min="7425" max="7425" width="3.42578125" style="2" customWidth="1"/>
    <col min="7426" max="7426" width="15.42578125" style="2" customWidth="1"/>
    <col min="7427" max="7427" width="32" style="2" customWidth="1"/>
    <col min="7428" max="7428" width="0" style="2" hidden="1" customWidth="1"/>
    <col min="7429" max="7429" width="9.140625" style="2" customWidth="1"/>
    <col min="7430" max="7430" width="8.7109375" style="2" customWidth="1"/>
    <col min="7431" max="7431" width="8" style="2" customWidth="1"/>
    <col min="7432" max="7435" width="0" style="2" hidden="1" customWidth="1"/>
    <col min="7436" max="7680" width="9.140625" style="2"/>
    <col min="7681" max="7681" width="3.42578125" style="2" customWidth="1"/>
    <col min="7682" max="7682" width="15.42578125" style="2" customWidth="1"/>
    <col min="7683" max="7683" width="32" style="2" customWidth="1"/>
    <col min="7684" max="7684" width="0" style="2" hidden="1" customWidth="1"/>
    <col min="7685" max="7685" width="9.140625" style="2" customWidth="1"/>
    <col min="7686" max="7686" width="8.7109375" style="2" customWidth="1"/>
    <col min="7687" max="7687" width="8" style="2" customWidth="1"/>
    <col min="7688" max="7691" width="0" style="2" hidden="1" customWidth="1"/>
    <col min="7692" max="7936" width="9.140625" style="2"/>
    <col min="7937" max="7937" width="3.42578125" style="2" customWidth="1"/>
    <col min="7938" max="7938" width="15.42578125" style="2" customWidth="1"/>
    <col min="7939" max="7939" width="32" style="2" customWidth="1"/>
    <col min="7940" max="7940" width="0" style="2" hidden="1" customWidth="1"/>
    <col min="7941" max="7941" width="9.140625" style="2" customWidth="1"/>
    <col min="7942" max="7942" width="8.7109375" style="2" customWidth="1"/>
    <col min="7943" max="7943" width="8" style="2" customWidth="1"/>
    <col min="7944" max="7947" width="0" style="2" hidden="1" customWidth="1"/>
    <col min="7948" max="8192" width="9.140625" style="2"/>
    <col min="8193" max="8193" width="3.42578125" style="2" customWidth="1"/>
    <col min="8194" max="8194" width="15.42578125" style="2" customWidth="1"/>
    <col min="8195" max="8195" width="32" style="2" customWidth="1"/>
    <col min="8196" max="8196" width="0" style="2" hidden="1" customWidth="1"/>
    <col min="8197" max="8197" width="9.140625" style="2" customWidth="1"/>
    <col min="8198" max="8198" width="8.7109375" style="2" customWidth="1"/>
    <col min="8199" max="8199" width="8" style="2" customWidth="1"/>
    <col min="8200" max="8203" width="0" style="2" hidden="1" customWidth="1"/>
    <col min="8204" max="8448" width="9.140625" style="2"/>
    <col min="8449" max="8449" width="3.42578125" style="2" customWidth="1"/>
    <col min="8450" max="8450" width="15.42578125" style="2" customWidth="1"/>
    <col min="8451" max="8451" width="32" style="2" customWidth="1"/>
    <col min="8452" max="8452" width="0" style="2" hidden="1" customWidth="1"/>
    <col min="8453" max="8453" width="9.140625" style="2" customWidth="1"/>
    <col min="8454" max="8454" width="8.7109375" style="2" customWidth="1"/>
    <col min="8455" max="8455" width="8" style="2" customWidth="1"/>
    <col min="8456" max="8459" width="0" style="2" hidden="1" customWidth="1"/>
    <col min="8460" max="8704" width="9.140625" style="2"/>
    <col min="8705" max="8705" width="3.42578125" style="2" customWidth="1"/>
    <col min="8706" max="8706" width="15.42578125" style="2" customWidth="1"/>
    <col min="8707" max="8707" width="32" style="2" customWidth="1"/>
    <col min="8708" max="8708" width="0" style="2" hidden="1" customWidth="1"/>
    <col min="8709" max="8709" width="9.140625" style="2" customWidth="1"/>
    <col min="8710" max="8710" width="8.7109375" style="2" customWidth="1"/>
    <col min="8711" max="8711" width="8" style="2" customWidth="1"/>
    <col min="8712" max="8715" width="0" style="2" hidden="1" customWidth="1"/>
    <col min="8716" max="8960" width="9.140625" style="2"/>
    <col min="8961" max="8961" width="3.42578125" style="2" customWidth="1"/>
    <col min="8962" max="8962" width="15.42578125" style="2" customWidth="1"/>
    <col min="8963" max="8963" width="32" style="2" customWidth="1"/>
    <col min="8964" max="8964" width="0" style="2" hidden="1" customWidth="1"/>
    <col min="8965" max="8965" width="9.140625" style="2" customWidth="1"/>
    <col min="8966" max="8966" width="8.7109375" style="2" customWidth="1"/>
    <col min="8967" max="8967" width="8" style="2" customWidth="1"/>
    <col min="8968" max="8971" width="0" style="2" hidden="1" customWidth="1"/>
    <col min="8972" max="9216" width="9.140625" style="2"/>
    <col min="9217" max="9217" width="3.42578125" style="2" customWidth="1"/>
    <col min="9218" max="9218" width="15.42578125" style="2" customWidth="1"/>
    <col min="9219" max="9219" width="32" style="2" customWidth="1"/>
    <col min="9220" max="9220" width="0" style="2" hidden="1" customWidth="1"/>
    <col min="9221" max="9221" width="9.140625" style="2" customWidth="1"/>
    <col min="9222" max="9222" width="8.7109375" style="2" customWidth="1"/>
    <col min="9223" max="9223" width="8" style="2" customWidth="1"/>
    <col min="9224" max="9227" width="0" style="2" hidden="1" customWidth="1"/>
    <col min="9228" max="9472" width="9.140625" style="2"/>
    <col min="9473" max="9473" width="3.42578125" style="2" customWidth="1"/>
    <col min="9474" max="9474" width="15.42578125" style="2" customWidth="1"/>
    <col min="9475" max="9475" width="32" style="2" customWidth="1"/>
    <col min="9476" max="9476" width="0" style="2" hidden="1" customWidth="1"/>
    <col min="9477" max="9477" width="9.140625" style="2" customWidth="1"/>
    <col min="9478" max="9478" width="8.7109375" style="2" customWidth="1"/>
    <col min="9479" max="9479" width="8" style="2" customWidth="1"/>
    <col min="9480" max="9483" width="0" style="2" hidden="1" customWidth="1"/>
    <col min="9484" max="9728" width="9.140625" style="2"/>
    <col min="9729" max="9729" width="3.42578125" style="2" customWidth="1"/>
    <col min="9730" max="9730" width="15.42578125" style="2" customWidth="1"/>
    <col min="9731" max="9731" width="32" style="2" customWidth="1"/>
    <col min="9732" max="9732" width="0" style="2" hidden="1" customWidth="1"/>
    <col min="9733" max="9733" width="9.140625" style="2" customWidth="1"/>
    <col min="9734" max="9734" width="8.7109375" style="2" customWidth="1"/>
    <col min="9735" max="9735" width="8" style="2" customWidth="1"/>
    <col min="9736" max="9739" width="0" style="2" hidden="1" customWidth="1"/>
    <col min="9740" max="9984" width="9.140625" style="2"/>
    <col min="9985" max="9985" width="3.42578125" style="2" customWidth="1"/>
    <col min="9986" max="9986" width="15.42578125" style="2" customWidth="1"/>
    <col min="9987" max="9987" width="32" style="2" customWidth="1"/>
    <col min="9988" max="9988" width="0" style="2" hidden="1" customWidth="1"/>
    <col min="9989" max="9989" width="9.140625" style="2" customWidth="1"/>
    <col min="9990" max="9990" width="8.7109375" style="2" customWidth="1"/>
    <col min="9991" max="9991" width="8" style="2" customWidth="1"/>
    <col min="9992" max="9995" width="0" style="2" hidden="1" customWidth="1"/>
    <col min="9996" max="10240" width="9.140625" style="2"/>
    <col min="10241" max="10241" width="3.42578125" style="2" customWidth="1"/>
    <col min="10242" max="10242" width="15.42578125" style="2" customWidth="1"/>
    <col min="10243" max="10243" width="32" style="2" customWidth="1"/>
    <col min="10244" max="10244" width="0" style="2" hidden="1" customWidth="1"/>
    <col min="10245" max="10245" width="9.140625" style="2" customWidth="1"/>
    <col min="10246" max="10246" width="8.7109375" style="2" customWidth="1"/>
    <col min="10247" max="10247" width="8" style="2" customWidth="1"/>
    <col min="10248" max="10251" width="0" style="2" hidden="1" customWidth="1"/>
    <col min="10252" max="10496" width="9.140625" style="2"/>
    <col min="10497" max="10497" width="3.42578125" style="2" customWidth="1"/>
    <col min="10498" max="10498" width="15.42578125" style="2" customWidth="1"/>
    <col min="10499" max="10499" width="32" style="2" customWidth="1"/>
    <col min="10500" max="10500" width="0" style="2" hidden="1" customWidth="1"/>
    <col min="10501" max="10501" width="9.140625" style="2" customWidth="1"/>
    <col min="10502" max="10502" width="8.7109375" style="2" customWidth="1"/>
    <col min="10503" max="10503" width="8" style="2" customWidth="1"/>
    <col min="10504" max="10507" width="0" style="2" hidden="1" customWidth="1"/>
    <col min="10508" max="10752" width="9.140625" style="2"/>
    <col min="10753" max="10753" width="3.42578125" style="2" customWidth="1"/>
    <col min="10754" max="10754" width="15.42578125" style="2" customWidth="1"/>
    <col min="10755" max="10755" width="32" style="2" customWidth="1"/>
    <col min="10756" max="10756" width="0" style="2" hidden="1" customWidth="1"/>
    <col min="10757" max="10757" width="9.140625" style="2" customWidth="1"/>
    <col min="10758" max="10758" width="8.7109375" style="2" customWidth="1"/>
    <col min="10759" max="10759" width="8" style="2" customWidth="1"/>
    <col min="10760" max="10763" width="0" style="2" hidden="1" customWidth="1"/>
    <col min="10764" max="11008" width="9.140625" style="2"/>
    <col min="11009" max="11009" width="3.42578125" style="2" customWidth="1"/>
    <col min="11010" max="11010" width="15.42578125" style="2" customWidth="1"/>
    <col min="11011" max="11011" width="32" style="2" customWidth="1"/>
    <col min="11012" max="11012" width="0" style="2" hidden="1" customWidth="1"/>
    <col min="11013" max="11013" width="9.140625" style="2" customWidth="1"/>
    <col min="11014" max="11014" width="8.7109375" style="2" customWidth="1"/>
    <col min="11015" max="11015" width="8" style="2" customWidth="1"/>
    <col min="11016" max="11019" width="0" style="2" hidden="1" customWidth="1"/>
    <col min="11020" max="11264" width="9.140625" style="2"/>
    <col min="11265" max="11265" width="3.42578125" style="2" customWidth="1"/>
    <col min="11266" max="11266" width="15.42578125" style="2" customWidth="1"/>
    <col min="11267" max="11267" width="32" style="2" customWidth="1"/>
    <col min="11268" max="11268" width="0" style="2" hidden="1" customWidth="1"/>
    <col min="11269" max="11269" width="9.140625" style="2" customWidth="1"/>
    <col min="11270" max="11270" width="8.7109375" style="2" customWidth="1"/>
    <col min="11271" max="11271" width="8" style="2" customWidth="1"/>
    <col min="11272" max="11275" width="0" style="2" hidden="1" customWidth="1"/>
    <col min="11276" max="11520" width="9.140625" style="2"/>
    <col min="11521" max="11521" width="3.42578125" style="2" customWidth="1"/>
    <col min="11522" max="11522" width="15.42578125" style="2" customWidth="1"/>
    <col min="11523" max="11523" width="32" style="2" customWidth="1"/>
    <col min="11524" max="11524" width="0" style="2" hidden="1" customWidth="1"/>
    <col min="11525" max="11525" width="9.140625" style="2" customWidth="1"/>
    <col min="11526" max="11526" width="8.7109375" style="2" customWidth="1"/>
    <col min="11527" max="11527" width="8" style="2" customWidth="1"/>
    <col min="11528" max="11531" width="0" style="2" hidden="1" customWidth="1"/>
    <col min="11532" max="11776" width="9.140625" style="2"/>
    <col min="11777" max="11777" width="3.42578125" style="2" customWidth="1"/>
    <col min="11778" max="11778" width="15.42578125" style="2" customWidth="1"/>
    <col min="11779" max="11779" width="32" style="2" customWidth="1"/>
    <col min="11780" max="11780" width="0" style="2" hidden="1" customWidth="1"/>
    <col min="11781" max="11781" width="9.140625" style="2" customWidth="1"/>
    <col min="11782" max="11782" width="8.7109375" style="2" customWidth="1"/>
    <col min="11783" max="11783" width="8" style="2" customWidth="1"/>
    <col min="11784" max="11787" width="0" style="2" hidden="1" customWidth="1"/>
    <col min="11788" max="12032" width="9.140625" style="2"/>
    <col min="12033" max="12033" width="3.42578125" style="2" customWidth="1"/>
    <col min="12034" max="12034" width="15.42578125" style="2" customWidth="1"/>
    <col min="12035" max="12035" width="32" style="2" customWidth="1"/>
    <col min="12036" max="12036" width="0" style="2" hidden="1" customWidth="1"/>
    <col min="12037" max="12037" width="9.140625" style="2" customWidth="1"/>
    <col min="12038" max="12038" width="8.7109375" style="2" customWidth="1"/>
    <col min="12039" max="12039" width="8" style="2" customWidth="1"/>
    <col min="12040" max="12043" width="0" style="2" hidden="1" customWidth="1"/>
    <col min="12044" max="12288" width="9.140625" style="2"/>
    <col min="12289" max="12289" width="3.42578125" style="2" customWidth="1"/>
    <col min="12290" max="12290" width="15.42578125" style="2" customWidth="1"/>
    <col min="12291" max="12291" width="32" style="2" customWidth="1"/>
    <col min="12292" max="12292" width="0" style="2" hidden="1" customWidth="1"/>
    <col min="12293" max="12293" width="9.140625" style="2" customWidth="1"/>
    <col min="12294" max="12294" width="8.7109375" style="2" customWidth="1"/>
    <col min="12295" max="12295" width="8" style="2" customWidth="1"/>
    <col min="12296" max="12299" width="0" style="2" hidden="1" customWidth="1"/>
    <col min="12300" max="12544" width="9.140625" style="2"/>
    <col min="12545" max="12545" width="3.42578125" style="2" customWidth="1"/>
    <col min="12546" max="12546" width="15.42578125" style="2" customWidth="1"/>
    <col min="12547" max="12547" width="32" style="2" customWidth="1"/>
    <col min="12548" max="12548" width="0" style="2" hidden="1" customWidth="1"/>
    <col min="12549" max="12549" width="9.140625" style="2" customWidth="1"/>
    <col min="12550" max="12550" width="8.7109375" style="2" customWidth="1"/>
    <col min="12551" max="12551" width="8" style="2" customWidth="1"/>
    <col min="12552" max="12555" width="0" style="2" hidden="1" customWidth="1"/>
    <col min="12556" max="12800" width="9.140625" style="2"/>
    <col min="12801" max="12801" width="3.42578125" style="2" customWidth="1"/>
    <col min="12802" max="12802" width="15.42578125" style="2" customWidth="1"/>
    <col min="12803" max="12803" width="32" style="2" customWidth="1"/>
    <col min="12804" max="12804" width="0" style="2" hidden="1" customWidth="1"/>
    <col min="12805" max="12805" width="9.140625" style="2" customWidth="1"/>
    <col min="12806" max="12806" width="8.7109375" style="2" customWidth="1"/>
    <col min="12807" max="12807" width="8" style="2" customWidth="1"/>
    <col min="12808" max="12811" width="0" style="2" hidden="1" customWidth="1"/>
    <col min="12812" max="13056" width="9.140625" style="2"/>
    <col min="13057" max="13057" width="3.42578125" style="2" customWidth="1"/>
    <col min="13058" max="13058" width="15.42578125" style="2" customWidth="1"/>
    <col min="13059" max="13059" width="32" style="2" customWidth="1"/>
    <col min="13060" max="13060" width="0" style="2" hidden="1" customWidth="1"/>
    <col min="13061" max="13061" width="9.140625" style="2" customWidth="1"/>
    <col min="13062" max="13062" width="8.7109375" style="2" customWidth="1"/>
    <col min="13063" max="13063" width="8" style="2" customWidth="1"/>
    <col min="13064" max="13067" width="0" style="2" hidden="1" customWidth="1"/>
    <col min="13068" max="13312" width="9.140625" style="2"/>
    <col min="13313" max="13313" width="3.42578125" style="2" customWidth="1"/>
    <col min="13314" max="13314" width="15.42578125" style="2" customWidth="1"/>
    <col min="13315" max="13315" width="32" style="2" customWidth="1"/>
    <col min="13316" max="13316" width="0" style="2" hidden="1" customWidth="1"/>
    <col min="13317" max="13317" width="9.140625" style="2" customWidth="1"/>
    <col min="13318" max="13318" width="8.7109375" style="2" customWidth="1"/>
    <col min="13319" max="13319" width="8" style="2" customWidth="1"/>
    <col min="13320" max="13323" width="0" style="2" hidden="1" customWidth="1"/>
    <col min="13324" max="13568" width="9.140625" style="2"/>
    <col min="13569" max="13569" width="3.42578125" style="2" customWidth="1"/>
    <col min="13570" max="13570" width="15.42578125" style="2" customWidth="1"/>
    <col min="13571" max="13571" width="32" style="2" customWidth="1"/>
    <col min="13572" max="13572" width="0" style="2" hidden="1" customWidth="1"/>
    <col min="13573" max="13573" width="9.140625" style="2" customWidth="1"/>
    <col min="13574" max="13574" width="8.7109375" style="2" customWidth="1"/>
    <col min="13575" max="13575" width="8" style="2" customWidth="1"/>
    <col min="13576" max="13579" width="0" style="2" hidden="1" customWidth="1"/>
    <col min="13580" max="13824" width="9.140625" style="2"/>
    <col min="13825" max="13825" width="3.42578125" style="2" customWidth="1"/>
    <col min="13826" max="13826" width="15.42578125" style="2" customWidth="1"/>
    <col min="13827" max="13827" width="32" style="2" customWidth="1"/>
    <col min="13828" max="13828" width="0" style="2" hidden="1" customWidth="1"/>
    <col min="13829" max="13829" width="9.140625" style="2" customWidth="1"/>
    <col min="13830" max="13830" width="8.7109375" style="2" customWidth="1"/>
    <col min="13831" max="13831" width="8" style="2" customWidth="1"/>
    <col min="13832" max="13835" width="0" style="2" hidden="1" customWidth="1"/>
    <col min="13836" max="14080" width="9.140625" style="2"/>
    <col min="14081" max="14081" width="3.42578125" style="2" customWidth="1"/>
    <col min="14082" max="14082" width="15.42578125" style="2" customWidth="1"/>
    <col min="14083" max="14083" width="32" style="2" customWidth="1"/>
    <col min="14084" max="14084" width="0" style="2" hidden="1" customWidth="1"/>
    <col min="14085" max="14085" width="9.140625" style="2" customWidth="1"/>
    <col min="14086" max="14086" width="8.7109375" style="2" customWidth="1"/>
    <col min="14087" max="14087" width="8" style="2" customWidth="1"/>
    <col min="14088" max="14091" width="0" style="2" hidden="1" customWidth="1"/>
    <col min="14092" max="14336" width="9.140625" style="2"/>
    <col min="14337" max="14337" width="3.42578125" style="2" customWidth="1"/>
    <col min="14338" max="14338" width="15.42578125" style="2" customWidth="1"/>
    <col min="14339" max="14339" width="32" style="2" customWidth="1"/>
    <col min="14340" max="14340" width="0" style="2" hidden="1" customWidth="1"/>
    <col min="14341" max="14341" width="9.140625" style="2" customWidth="1"/>
    <col min="14342" max="14342" width="8.7109375" style="2" customWidth="1"/>
    <col min="14343" max="14343" width="8" style="2" customWidth="1"/>
    <col min="14344" max="14347" width="0" style="2" hidden="1" customWidth="1"/>
    <col min="14348" max="14592" width="9.140625" style="2"/>
    <col min="14593" max="14593" width="3.42578125" style="2" customWidth="1"/>
    <col min="14594" max="14594" width="15.42578125" style="2" customWidth="1"/>
    <col min="14595" max="14595" width="32" style="2" customWidth="1"/>
    <col min="14596" max="14596" width="0" style="2" hidden="1" customWidth="1"/>
    <col min="14597" max="14597" width="9.140625" style="2" customWidth="1"/>
    <col min="14598" max="14598" width="8.7109375" style="2" customWidth="1"/>
    <col min="14599" max="14599" width="8" style="2" customWidth="1"/>
    <col min="14600" max="14603" width="0" style="2" hidden="1" customWidth="1"/>
    <col min="14604" max="14848" width="9.140625" style="2"/>
    <col min="14849" max="14849" width="3.42578125" style="2" customWidth="1"/>
    <col min="14850" max="14850" width="15.42578125" style="2" customWidth="1"/>
    <col min="14851" max="14851" width="32" style="2" customWidth="1"/>
    <col min="14852" max="14852" width="0" style="2" hidden="1" customWidth="1"/>
    <col min="14853" max="14853" width="9.140625" style="2" customWidth="1"/>
    <col min="14854" max="14854" width="8.7109375" style="2" customWidth="1"/>
    <col min="14855" max="14855" width="8" style="2" customWidth="1"/>
    <col min="14856" max="14859" width="0" style="2" hidden="1" customWidth="1"/>
    <col min="14860" max="15104" width="9.140625" style="2"/>
    <col min="15105" max="15105" width="3.42578125" style="2" customWidth="1"/>
    <col min="15106" max="15106" width="15.42578125" style="2" customWidth="1"/>
    <col min="15107" max="15107" width="32" style="2" customWidth="1"/>
    <col min="15108" max="15108" width="0" style="2" hidden="1" customWidth="1"/>
    <col min="15109" max="15109" width="9.140625" style="2" customWidth="1"/>
    <col min="15110" max="15110" width="8.7109375" style="2" customWidth="1"/>
    <col min="15111" max="15111" width="8" style="2" customWidth="1"/>
    <col min="15112" max="15115" width="0" style="2" hidden="1" customWidth="1"/>
    <col min="15116" max="15360" width="9.140625" style="2"/>
    <col min="15361" max="15361" width="3.42578125" style="2" customWidth="1"/>
    <col min="15362" max="15362" width="15.42578125" style="2" customWidth="1"/>
    <col min="15363" max="15363" width="32" style="2" customWidth="1"/>
    <col min="15364" max="15364" width="0" style="2" hidden="1" customWidth="1"/>
    <col min="15365" max="15365" width="9.140625" style="2" customWidth="1"/>
    <col min="15366" max="15366" width="8.7109375" style="2" customWidth="1"/>
    <col min="15367" max="15367" width="8" style="2" customWidth="1"/>
    <col min="15368" max="15371" width="0" style="2" hidden="1" customWidth="1"/>
    <col min="15372" max="15616" width="9.140625" style="2"/>
    <col min="15617" max="15617" width="3.42578125" style="2" customWidth="1"/>
    <col min="15618" max="15618" width="15.42578125" style="2" customWidth="1"/>
    <col min="15619" max="15619" width="32" style="2" customWidth="1"/>
    <col min="15620" max="15620" width="0" style="2" hidden="1" customWidth="1"/>
    <col min="15621" max="15621" width="9.140625" style="2" customWidth="1"/>
    <col min="15622" max="15622" width="8.7109375" style="2" customWidth="1"/>
    <col min="15623" max="15623" width="8" style="2" customWidth="1"/>
    <col min="15624" max="15627" width="0" style="2" hidden="1" customWidth="1"/>
    <col min="15628" max="15872" width="9.140625" style="2"/>
    <col min="15873" max="15873" width="3.42578125" style="2" customWidth="1"/>
    <col min="15874" max="15874" width="15.42578125" style="2" customWidth="1"/>
    <col min="15875" max="15875" width="32" style="2" customWidth="1"/>
    <col min="15876" max="15876" width="0" style="2" hidden="1" customWidth="1"/>
    <col min="15877" max="15877" width="9.140625" style="2" customWidth="1"/>
    <col min="15878" max="15878" width="8.7109375" style="2" customWidth="1"/>
    <col min="15879" max="15879" width="8" style="2" customWidth="1"/>
    <col min="15880" max="15883" width="0" style="2" hidden="1" customWidth="1"/>
    <col min="15884" max="16128" width="9.140625" style="2"/>
    <col min="16129" max="16129" width="3.42578125" style="2" customWidth="1"/>
    <col min="16130" max="16130" width="15.42578125" style="2" customWidth="1"/>
    <col min="16131" max="16131" width="32" style="2" customWidth="1"/>
    <col min="16132" max="16132" width="0" style="2" hidden="1" customWidth="1"/>
    <col min="16133" max="16133" width="9.140625" style="2" customWidth="1"/>
    <col min="16134" max="16134" width="8.7109375" style="2" customWidth="1"/>
    <col min="16135" max="16135" width="8" style="2" customWidth="1"/>
    <col min="16136" max="16139" width="0" style="2" hidden="1" customWidth="1"/>
    <col min="16140" max="16384" width="9.140625" style="2"/>
  </cols>
  <sheetData>
    <row r="1" spans="1:22" ht="21.75" customHeight="1" x14ac:dyDescent="0.3">
      <c r="A1" s="78"/>
      <c r="B1" s="78"/>
      <c r="C1" s="78"/>
      <c r="D1" s="78"/>
      <c r="E1" s="78"/>
      <c r="F1" s="78"/>
      <c r="G1" s="78"/>
      <c r="H1" s="1"/>
    </row>
    <row r="2" spans="1:22" ht="21.75" customHeight="1" x14ac:dyDescent="0.3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</row>
    <row r="3" spans="1:22" ht="21.75" customHeight="1" x14ac:dyDescent="0.25">
      <c r="C3" s="4"/>
      <c r="D3" s="4"/>
      <c r="E3" s="4"/>
      <c r="F3" s="4"/>
      <c r="G3" s="4"/>
      <c r="H3" s="5"/>
    </row>
    <row r="4" spans="1:22" ht="21.75" customHeight="1" x14ac:dyDescent="0.25"/>
    <row r="5" spans="1:22" ht="21.75" customHeight="1" x14ac:dyDescent="0.25"/>
    <row r="6" spans="1:22" ht="21.75" customHeight="1" x14ac:dyDescent="0.3">
      <c r="A6" s="185" t="s">
        <v>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</row>
    <row r="7" spans="1:22" ht="21.75" customHeight="1" x14ac:dyDescent="0.3">
      <c r="A7" s="7" t="s">
        <v>2</v>
      </c>
      <c r="B7" s="8"/>
      <c r="C7" s="8" t="s">
        <v>3</v>
      </c>
      <c r="D7" s="8"/>
      <c r="E7" s="4"/>
      <c r="F7" s="4"/>
      <c r="G7" s="4"/>
      <c r="H7" s="5"/>
    </row>
    <row r="8" spans="1:22" ht="21.75" customHeight="1" x14ac:dyDescent="0.3">
      <c r="A8" s="7" t="s">
        <v>4</v>
      </c>
      <c r="B8" s="8"/>
      <c r="C8" s="8" t="s">
        <v>5</v>
      </c>
      <c r="D8" s="8"/>
      <c r="E8" s="4"/>
      <c r="F8" s="4"/>
      <c r="G8" s="4"/>
      <c r="H8" s="5"/>
    </row>
    <row r="9" spans="1:22" ht="21.75" customHeight="1" x14ac:dyDescent="0.3">
      <c r="A9" s="7" t="s">
        <v>6</v>
      </c>
      <c r="B9" s="8"/>
      <c r="C9" s="8" t="s">
        <v>7</v>
      </c>
      <c r="D9" s="8"/>
      <c r="E9" s="4"/>
      <c r="F9" s="4"/>
      <c r="G9" s="4"/>
      <c r="H9" s="5"/>
    </row>
    <row r="10" spans="1:22" ht="21.75" customHeight="1" x14ac:dyDescent="0.25">
      <c r="A10" s="9" t="s">
        <v>8</v>
      </c>
      <c r="B10" s="9"/>
      <c r="C10" s="168" t="s">
        <v>9</v>
      </c>
      <c r="D10" s="168"/>
      <c r="E10" s="168"/>
      <c r="F10" s="168"/>
      <c r="G10" s="168"/>
      <c r="H10" s="168"/>
      <c r="I10" s="168"/>
      <c r="J10" s="168"/>
      <c r="K10" s="168"/>
      <c r="L10" s="190"/>
      <c r="M10" s="190"/>
      <c r="N10" s="190"/>
      <c r="O10" s="190"/>
      <c r="P10" s="190"/>
      <c r="Q10" s="190"/>
      <c r="R10" s="190"/>
      <c r="S10" s="190"/>
      <c r="T10" s="190"/>
      <c r="U10" s="190"/>
    </row>
    <row r="11" spans="1:22" ht="21" customHeight="1" x14ac:dyDescent="0.25">
      <c r="A11" s="10"/>
      <c r="B11" s="10"/>
      <c r="C11" s="168"/>
      <c r="D11" s="168"/>
      <c r="E11" s="168"/>
      <c r="F11" s="168"/>
      <c r="G11" s="168"/>
      <c r="H11" s="168"/>
      <c r="I11" s="168"/>
      <c r="J11" s="168"/>
      <c r="K11" s="168"/>
      <c r="L11" s="190"/>
      <c r="M11" s="190"/>
      <c r="N11" s="190"/>
      <c r="O11" s="190"/>
      <c r="P11" s="190"/>
      <c r="Q11" s="190"/>
      <c r="R11" s="190"/>
      <c r="S11" s="190"/>
      <c r="T11" s="190"/>
      <c r="U11" s="190"/>
    </row>
    <row r="12" spans="1:22" ht="27" customHeight="1" x14ac:dyDescent="0.25">
      <c r="A12" s="216" t="s">
        <v>10</v>
      </c>
      <c r="B12" s="216"/>
      <c r="C12" s="215" t="s">
        <v>11</v>
      </c>
      <c r="D12" s="215"/>
      <c r="E12" s="215"/>
      <c r="F12" s="215"/>
      <c r="G12" s="215"/>
      <c r="H12" s="215"/>
      <c r="I12" s="215"/>
      <c r="J12" s="215"/>
      <c r="K12" s="215"/>
    </row>
    <row r="13" spans="1:22" ht="21.75" customHeight="1" x14ac:dyDescent="0.25">
      <c r="A13" s="11"/>
      <c r="B13" s="10" t="s">
        <v>128</v>
      </c>
      <c r="C13" s="12"/>
      <c r="D13" s="12"/>
      <c r="E13" s="12"/>
      <c r="F13" s="12"/>
      <c r="G13" s="12"/>
      <c r="H13" s="13"/>
      <c r="I13" s="76"/>
      <c r="J13" s="76"/>
      <c r="K13" s="76"/>
    </row>
    <row r="14" spans="1:22" ht="21.75" customHeight="1" x14ac:dyDescent="0.25">
      <c r="A14" s="169" t="s">
        <v>12</v>
      </c>
      <c r="B14" s="169" t="s">
        <v>13</v>
      </c>
      <c r="C14" s="169"/>
      <c r="D14" s="170" t="s">
        <v>14</v>
      </c>
      <c r="E14" s="163" t="s">
        <v>15</v>
      </c>
      <c r="F14" s="163"/>
      <c r="G14" s="169" t="s">
        <v>16</v>
      </c>
      <c r="H14" s="213" t="s">
        <v>17</v>
      </c>
      <c r="I14" s="213"/>
      <c r="J14" s="212" t="s">
        <v>18</v>
      </c>
      <c r="K14" s="213" t="s">
        <v>19</v>
      </c>
      <c r="L14" s="163" t="s">
        <v>20</v>
      </c>
      <c r="M14" s="163"/>
      <c r="N14" s="163"/>
      <c r="O14" s="163"/>
      <c r="P14" s="163"/>
      <c r="Q14" s="163"/>
      <c r="R14" s="163"/>
      <c r="S14" s="163"/>
      <c r="T14" s="163"/>
      <c r="U14" s="163"/>
      <c r="V14" s="201" t="s">
        <v>21</v>
      </c>
    </row>
    <row r="15" spans="1:22" ht="21.75" customHeight="1" x14ac:dyDescent="0.25">
      <c r="A15" s="169"/>
      <c r="B15" s="169"/>
      <c r="C15" s="169"/>
      <c r="D15" s="170"/>
      <c r="E15" s="163" t="s">
        <v>22</v>
      </c>
      <c r="F15" s="163" t="s">
        <v>23</v>
      </c>
      <c r="G15" s="169"/>
      <c r="H15" s="213"/>
      <c r="I15" s="213"/>
      <c r="J15" s="212"/>
      <c r="K15" s="213"/>
      <c r="L15" s="169" t="s">
        <v>24</v>
      </c>
      <c r="M15" s="169" t="s">
        <v>118</v>
      </c>
      <c r="N15" s="169" t="s">
        <v>25</v>
      </c>
      <c r="O15" s="169"/>
      <c r="P15" s="169" t="s">
        <v>26</v>
      </c>
      <c r="Q15" s="169"/>
      <c r="R15" s="169" t="s">
        <v>27</v>
      </c>
      <c r="S15" s="169"/>
      <c r="T15" s="169" t="s">
        <v>28</v>
      </c>
      <c r="U15" s="169"/>
      <c r="V15" s="202"/>
    </row>
    <row r="16" spans="1:22" ht="21.75" customHeight="1" x14ac:dyDescent="0.3">
      <c r="A16" s="169"/>
      <c r="B16" s="169"/>
      <c r="C16" s="169"/>
      <c r="D16" s="170"/>
      <c r="E16" s="163"/>
      <c r="F16" s="163"/>
      <c r="G16" s="169"/>
      <c r="H16" s="15" t="s">
        <v>29</v>
      </c>
      <c r="I16" s="74" t="s">
        <v>30</v>
      </c>
      <c r="J16" s="212"/>
      <c r="K16" s="213"/>
      <c r="L16" s="203"/>
      <c r="M16" s="203"/>
      <c r="N16" s="17" t="s">
        <v>31</v>
      </c>
      <c r="O16" s="17" t="s">
        <v>32</v>
      </c>
      <c r="P16" s="17" t="s">
        <v>31</v>
      </c>
      <c r="Q16" s="17" t="s">
        <v>32</v>
      </c>
      <c r="R16" s="17" t="s">
        <v>31</v>
      </c>
      <c r="S16" s="17" t="s">
        <v>32</v>
      </c>
      <c r="T16" s="17" t="s">
        <v>31</v>
      </c>
      <c r="U16" s="17" t="s">
        <v>32</v>
      </c>
      <c r="V16" s="202"/>
    </row>
    <row r="17" spans="1:23" ht="27.75" customHeight="1" x14ac:dyDescent="0.25">
      <c r="A17" s="18" t="s">
        <v>33</v>
      </c>
      <c r="B17" s="159" t="s">
        <v>34</v>
      </c>
      <c r="C17" s="159"/>
      <c r="D17" s="19" t="s">
        <v>35</v>
      </c>
      <c r="E17" s="20" t="s">
        <v>36</v>
      </c>
      <c r="F17" s="20" t="s">
        <v>36</v>
      </c>
      <c r="G17" s="20" t="s">
        <v>38</v>
      </c>
      <c r="H17" s="21">
        <v>1850</v>
      </c>
      <c r="I17" s="22">
        <v>3400</v>
      </c>
      <c r="J17" s="22">
        <f>+H17+I17</f>
        <v>5250</v>
      </c>
      <c r="K17" s="20" t="s">
        <v>39</v>
      </c>
      <c r="L17" s="23">
        <v>2</v>
      </c>
      <c r="M17" s="24">
        <f>S17</f>
        <v>6825.2</v>
      </c>
      <c r="N17" s="23">
        <v>1</v>
      </c>
      <c r="O17" s="25">
        <f>[1]PPZ!$D$6</f>
        <v>5225.2</v>
      </c>
      <c r="P17" s="23"/>
      <c r="Q17" s="25"/>
      <c r="R17" s="23">
        <v>1</v>
      </c>
      <c r="S17" s="25">
        <f>[2]PPZ!$D$11</f>
        <v>6825.2</v>
      </c>
      <c r="V17" s="23"/>
    </row>
    <row r="18" spans="1:23" ht="27.75" customHeight="1" x14ac:dyDescent="0.25">
      <c r="A18" s="18"/>
      <c r="B18" s="210" t="s">
        <v>119</v>
      </c>
      <c r="C18" s="211"/>
      <c r="D18" s="19"/>
      <c r="E18" s="20" t="s">
        <v>36</v>
      </c>
      <c r="F18" s="20" t="s">
        <v>36</v>
      </c>
      <c r="G18" s="20" t="s">
        <v>38</v>
      </c>
      <c r="H18" s="21"/>
      <c r="I18" s="22"/>
      <c r="J18" s="22"/>
      <c r="K18" s="20"/>
      <c r="L18" s="23">
        <v>1</v>
      </c>
      <c r="M18" s="24">
        <f>U18</f>
        <v>7412</v>
      </c>
      <c r="N18" s="23"/>
      <c r="O18" s="25"/>
      <c r="P18" s="23"/>
      <c r="R18" s="23"/>
      <c r="S18" s="25"/>
      <c r="T18" s="23">
        <v>1</v>
      </c>
      <c r="U18" s="25">
        <f>[3]PPZ!$D$8</f>
        <v>7412</v>
      </c>
      <c r="V18" s="23"/>
    </row>
    <row r="19" spans="1:23" ht="27.75" customHeight="1" x14ac:dyDescent="0.25">
      <c r="A19" s="18" t="s">
        <v>40</v>
      </c>
      <c r="B19" s="159" t="s">
        <v>41</v>
      </c>
      <c r="C19" s="159"/>
      <c r="D19" s="19" t="s">
        <v>35</v>
      </c>
      <c r="E19" s="20" t="s">
        <v>36</v>
      </c>
      <c r="F19" s="20" t="s">
        <v>37</v>
      </c>
      <c r="G19" s="27" t="s">
        <v>42</v>
      </c>
      <c r="H19" s="21">
        <v>1850</v>
      </c>
      <c r="I19" s="22">
        <v>3800</v>
      </c>
      <c r="J19" s="22">
        <f>+H19+I19</f>
        <v>5650</v>
      </c>
      <c r="K19" s="20" t="s">
        <v>39</v>
      </c>
      <c r="L19" s="23" t="s">
        <v>43</v>
      </c>
      <c r="M19" s="81"/>
      <c r="N19" s="82">
        <v>18</v>
      </c>
      <c r="O19" s="83"/>
      <c r="P19" s="82"/>
      <c r="Q19" s="83"/>
      <c r="R19" s="82"/>
      <c r="S19" s="83"/>
      <c r="T19" s="82"/>
      <c r="U19" s="83"/>
      <c r="V19" s="23"/>
    </row>
    <row r="20" spans="1:23" ht="27.75" customHeight="1" x14ac:dyDescent="0.25">
      <c r="A20" s="18" t="s">
        <v>44</v>
      </c>
      <c r="B20" s="159" t="s">
        <v>45</v>
      </c>
      <c r="C20" s="159"/>
      <c r="D20" s="19" t="s">
        <v>35</v>
      </c>
      <c r="E20" s="20" t="s">
        <v>36</v>
      </c>
      <c r="F20" s="20" t="s">
        <v>37</v>
      </c>
      <c r="G20" s="20" t="s">
        <v>42</v>
      </c>
      <c r="H20" s="21">
        <v>1850</v>
      </c>
      <c r="I20" s="22">
        <v>3000</v>
      </c>
      <c r="J20" s="22">
        <f>+H20+I20</f>
        <v>4850</v>
      </c>
      <c r="K20" s="20" t="s">
        <v>39</v>
      </c>
      <c r="L20" s="23" t="s">
        <v>43</v>
      </c>
      <c r="M20" s="81"/>
      <c r="N20" s="82"/>
      <c r="O20" s="83"/>
      <c r="P20" s="82"/>
      <c r="Q20" s="83"/>
      <c r="R20" s="82"/>
      <c r="S20" s="83"/>
      <c r="T20" s="82"/>
      <c r="U20" s="83"/>
      <c r="V20" s="23"/>
    </row>
    <row r="21" spans="1:23" ht="27.75" customHeight="1" x14ac:dyDescent="0.25">
      <c r="A21" s="18" t="s">
        <v>46</v>
      </c>
      <c r="B21" s="159" t="s">
        <v>47</v>
      </c>
      <c r="C21" s="159"/>
      <c r="D21" s="19" t="s">
        <v>35</v>
      </c>
      <c r="E21" s="20" t="s">
        <v>36</v>
      </c>
      <c r="F21" s="20" t="s">
        <v>37</v>
      </c>
      <c r="G21" s="20" t="s">
        <v>42</v>
      </c>
      <c r="H21" s="21">
        <v>1750</v>
      </c>
      <c r="I21" s="22">
        <v>3500</v>
      </c>
      <c r="J21" s="22">
        <f>+H21+I21</f>
        <v>5250</v>
      </c>
      <c r="K21" s="20" t="s">
        <v>39</v>
      </c>
      <c r="L21" s="23" t="s">
        <v>43</v>
      </c>
      <c r="M21" s="24">
        <v>0</v>
      </c>
      <c r="N21" s="23"/>
      <c r="O21" s="25"/>
      <c r="P21" s="23"/>
      <c r="Q21" s="26"/>
      <c r="R21" s="23"/>
      <c r="S21" s="25"/>
      <c r="T21" s="23"/>
      <c r="U21" s="25"/>
      <c r="V21" s="23"/>
    </row>
    <row r="22" spans="1:23" ht="27.75" customHeight="1" x14ac:dyDescent="0.25">
      <c r="A22" s="18" t="s">
        <v>48</v>
      </c>
      <c r="B22" s="159" t="s">
        <v>126</v>
      </c>
      <c r="C22" s="159"/>
      <c r="D22" s="19"/>
      <c r="E22" s="20" t="s">
        <v>36</v>
      </c>
      <c r="F22" s="20" t="s">
        <v>37</v>
      </c>
      <c r="G22" s="20" t="s">
        <v>49</v>
      </c>
      <c r="H22" s="21"/>
      <c r="I22" s="22"/>
      <c r="J22" s="22"/>
      <c r="K22" s="20"/>
      <c r="L22" s="23">
        <v>2.36</v>
      </c>
      <c r="M22" s="24">
        <f>S22</f>
        <v>5563.5</v>
      </c>
      <c r="N22" s="23"/>
      <c r="O22" s="25"/>
      <c r="P22" s="23"/>
      <c r="Q22" s="25"/>
      <c r="R22" s="23">
        <v>1</v>
      </c>
      <c r="S22" s="25">
        <f>[4]PPT!$D$9</f>
        <v>5563.5</v>
      </c>
      <c r="V22" s="23"/>
    </row>
    <row r="23" spans="1:23" ht="27.75" customHeight="1" x14ac:dyDescent="0.25">
      <c r="A23" s="18" t="s">
        <v>48</v>
      </c>
      <c r="B23" s="159" t="s">
        <v>122</v>
      </c>
      <c r="C23" s="159"/>
      <c r="D23" s="19"/>
      <c r="E23" s="20" t="s">
        <v>36</v>
      </c>
      <c r="F23" s="20" t="s">
        <v>37</v>
      </c>
      <c r="G23" s="20" t="s">
        <v>49</v>
      </c>
      <c r="H23" s="21"/>
      <c r="I23" s="22"/>
      <c r="J23" s="22"/>
      <c r="K23" s="20"/>
      <c r="L23" s="82"/>
      <c r="M23" s="81"/>
      <c r="N23" s="82"/>
      <c r="O23" s="83"/>
      <c r="P23" s="82"/>
      <c r="Q23" s="83"/>
      <c r="R23" s="82"/>
      <c r="S23" s="83"/>
      <c r="T23" s="82"/>
      <c r="U23" s="83"/>
      <c r="V23" s="23"/>
    </row>
    <row r="24" spans="1:23" ht="27.75" customHeight="1" x14ac:dyDescent="0.25">
      <c r="A24" s="18" t="s">
        <v>48</v>
      </c>
      <c r="B24" s="159" t="s">
        <v>123</v>
      </c>
      <c r="C24" s="159"/>
      <c r="D24" s="19"/>
      <c r="E24" s="20" t="s">
        <v>36</v>
      </c>
      <c r="F24" s="20" t="s">
        <v>37</v>
      </c>
      <c r="G24" s="20" t="s">
        <v>42</v>
      </c>
      <c r="H24" s="21"/>
      <c r="I24" s="22"/>
      <c r="J24" s="22"/>
      <c r="K24" s="20"/>
      <c r="L24" s="23"/>
      <c r="M24" s="24"/>
      <c r="N24" s="23">
        <v>1</v>
      </c>
      <c r="O24" s="25"/>
      <c r="P24" s="23"/>
      <c r="Q24" s="25"/>
      <c r="R24" s="23"/>
      <c r="S24" s="25"/>
      <c r="T24" s="23">
        <v>1</v>
      </c>
      <c r="U24" s="25"/>
      <c r="V24" s="23"/>
    </row>
    <row r="25" spans="1:23" ht="27.75" customHeight="1" x14ac:dyDescent="0.25">
      <c r="A25" s="18" t="s">
        <v>48</v>
      </c>
      <c r="B25" s="159" t="s">
        <v>124</v>
      </c>
      <c r="C25" s="159"/>
      <c r="D25" s="19"/>
      <c r="E25" s="20" t="s">
        <v>36</v>
      </c>
      <c r="F25" s="20" t="s">
        <v>37</v>
      </c>
      <c r="G25" s="20" t="s">
        <v>49</v>
      </c>
      <c r="H25" s="21"/>
      <c r="I25" s="22"/>
      <c r="J25" s="22"/>
      <c r="K25" s="20"/>
      <c r="L25" s="23"/>
      <c r="M25" s="24"/>
      <c r="N25" s="23"/>
      <c r="O25" s="25"/>
      <c r="P25" s="23"/>
      <c r="Q25" s="25"/>
      <c r="R25" s="23"/>
      <c r="S25" s="25"/>
      <c r="T25" s="23"/>
      <c r="U25" s="25"/>
      <c r="V25" s="23"/>
    </row>
    <row r="26" spans="1:23" ht="27.75" customHeight="1" x14ac:dyDescent="0.25">
      <c r="A26" s="18" t="s">
        <v>48</v>
      </c>
      <c r="B26" s="159" t="s">
        <v>125</v>
      </c>
      <c r="C26" s="159"/>
      <c r="D26" s="19"/>
      <c r="E26" s="20" t="s">
        <v>36</v>
      </c>
      <c r="F26" s="20" t="s">
        <v>37</v>
      </c>
      <c r="G26" s="20" t="s">
        <v>49</v>
      </c>
      <c r="H26" s="21"/>
      <c r="I26" s="22"/>
      <c r="J26" s="22"/>
      <c r="K26" s="20"/>
      <c r="L26" s="23"/>
      <c r="M26" s="24"/>
      <c r="N26" s="23"/>
      <c r="O26" s="25"/>
      <c r="P26" s="23"/>
      <c r="Q26" s="25"/>
      <c r="R26" s="23"/>
      <c r="S26" s="25"/>
      <c r="T26" s="23"/>
      <c r="U26" s="25"/>
      <c r="V26" s="23"/>
    </row>
    <row r="27" spans="1:23" ht="21.75" customHeight="1" x14ac:dyDescent="0.25">
      <c r="A27" s="28"/>
      <c r="B27" s="29"/>
      <c r="C27" s="29"/>
      <c r="D27" s="30"/>
      <c r="E27" s="31"/>
      <c r="F27" s="31"/>
      <c r="G27" s="31"/>
      <c r="H27" s="32"/>
      <c r="I27" s="33"/>
      <c r="J27" s="33"/>
      <c r="K27" s="31"/>
      <c r="M27" s="34">
        <f>M17+M18+M22</f>
        <v>19800.7</v>
      </c>
      <c r="Q27" s="34"/>
      <c r="W27" s="34"/>
    </row>
    <row r="28" spans="1:23" ht="236.25" customHeight="1" x14ac:dyDescent="0.25">
      <c r="C28" s="80" t="s">
        <v>127</v>
      </c>
      <c r="D28" s="4"/>
      <c r="E28" s="4"/>
      <c r="F28" s="4"/>
      <c r="G28" s="4"/>
      <c r="H28" s="5"/>
    </row>
    <row r="29" spans="1:23" ht="21.75" customHeight="1" x14ac:dyDescent="0.3">
      <c r="A29" s="185" t="s">
        <v>50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</row>
    <row r="30" spans="1:23" ht="21.75" customHeight="1" x14ac:dyDescent="0.3">
      <c r="A30" s="7" t="s">
        <v>2</v>
      </c>
      <c r="B30" s="8"/>
      <c r="C30" s="8" t="s">
        <v>3</v>
      </c>
    </row>
    <row r="31" spans="1:23" ht="21.75" customHeight="1" x14ac:dyDescent="0.3">
      <c r="A31" s="7" t="s">
        <v>4</v>
      </c>
      <c r="B31" s="8"/>
      <c r="C31" s="8" t="s">
        <v>5</v>
      </c>
    </row>
    <row r="32" spans="1:23" ht="0.75" customHeight="1" x14ac:dyDescent="0.3">
      <c r="A32" s="7" t="s">
        <v>6</v>
      </c>
      <c r="B32" s="8"/>
      <c r="C32" s="8" t="s">
        <v>7</v>
      </c>
    </row>
    <row r="33" spans="1:22" ht="105.75" customHeight="1" x14ac:dyDescent="0.25">
      <c r="A33" s="9" t="s">
        <v>8</v>
      </c>
      <c r="B33" s="9"/>
      <c r="C33" s="204" t="s">
        <v>114</v>
      </c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190"/>
      <c r="T33" s="190"/>
      <c r="U33" s="190"/>
      <c r="V33" s="190"/>
    </row>
    <row r="34" spans="1:22" ht="25.5" customHeight="1" x14ac:dyDescent="0.25">
      <c r="A34" s="10" t="s">
        <v>10</v>
      </c>
      <c r="B34" s="10"/>
      <c r="C34" s="191" t="s">
        <v>51</v>
      </c>
      <c r="D34" s="191"/>
      <c r="E34" s="191"/>
      <c r="F34" s="191"/>
      <c r="G34" s="191"/>
      <c r="H34" s="191"/>
    </row>
    <row r="35" spans="1:22" ht="21.75" customHeight="1" thickBot="1" x14ac:dyDescent="0.3"/>
    <row r="36" spans="1:22" ht="21.75" customHeight="1" x14ac:dyDescent="0.25">
      <c r="A36" s="169" t="s">
        <v>12</v>
      </c>
      <c r="B36" s="169" t="s">
        <v>52</v>
      </c>
      <c r="C36" s="169"/>
      <c r="D36" s="170" t="s">
        <v>14</v>
      </c>
      <c r="E36" s="163" t="s">
        <v>15</v>
      </c>
      <c r="F36" s="163"/>
      <c r="G36" s="205" t="s">
        <v>16</v>
      </c>
      <c r="H36" s="208" t="s">
        <v>17</v>
      </c>
      <c r="I36" s="172"/>
      <c r="J36" s="175" t="s">
        <v>18</v>
      </c>
      <c r="K36" s="178" t="s">
        <v>19</v>
      </c>
      <c r="L36" s="163" t="s">
        <v>20</v>
      </c>
      <c r="M36" s="163"/>
      <c r="N36" s="163"/>
      <c r="O36" s="163"/>
      <c r="P36" s="163"/>
      <c r="Q36" s="163"/>
      <c r="R36" s="163"/>
      <c r="S36" s="163"/>
      <c r="T36" s="163"/>
      <c r="U36" s="163"/>
      <c r="V36" s="201" t="s">
        <v>21</v>
      </c>
    </row>
    <row r="37" spans="1:22" ht="21.75" customHeight="1" x14ac:dyDescent="0.25">
      <c r="A37" s="169"/>
      <c r="B37" s="169"/>
      <c r="C37" s="169"/>
      <c r="D37" s="170"/>
      <c r="E37" s="163" t="s">
        <v>22</v>
      </c>
      <c r="F37" s="163" t="s">
        <v>23</v>
      </c>
      <c r="G37" s="206"/>
      <c r="H37" s="209"/>
      <c r="I37" s="174"/>
      <c r="J37" s="176"/>
      <c r="K37" s="179"/>
      <c r="L37" s="169" t="s">
        <v>24</v>
      </c>
      <c r="M37" s="169" t="s">
        <v>118</v>
      </c>
      <c r="N37" s="169" t="s">
        <v>25</v>
      </c>
      <c r="O37" s="169"/>
      <c r="P37" s="169" t="s">
        <v>26</v>
      </c>
      <c r="Q37" s="169"/>
      <c r="R37" s="169" t="s">
        <v>27</v>
      </c>
      <c r="S37" s="169"/>
      <c r="T37" s="169" t="s">
        <v>28</v>
      </c>
      <c r="U37" s="169"/>
      <c r="V37" s="202"/>
    </row>
    <row r="38" spans="1:22" ht="21.75" customHeight="1" thickBot="1" x14ac:dyDescent="0.35">
      <c r="A38" s="169"/>
      <c r="B38" s="169"/>
      <c r="C38" s="169"/>
      <c r="D38" s="170"/>
      <c r="E38" s="163"/>
      <c r="F38" s="163"/>
      <c r="G38" s="207"/>
      <c r="H38" s="35" t="s">
        <v>29</v>
      </c>
      <c r="I38" s="74" t="s">
        <v>30</v>
      </c>
      <c r="J38" s="194"/>
      <c r="K38" s="189"/>
      <c r="L38" s="203"/>
      <c r="M38" s="203"/>
      <c r="N38" s="17" t="s">
        <v>31</v>
      </c>
      <c r="O38" s="17" t="s">
        <v>32</v>
      </c>
      <c r="P38" s="17" t="s">
        <v>31</v>
      </c>
      <c r="Q38" s="17" t="s">
        <v>32</v>
      </c>
      <c r="R38" s="17" t="s">
        <v>31</v>
      </c>
      <c r="S38" s="17" t="s">
        <v>32</v>
      </c>
      <c r="T38" s="17" t="s">
        <v>31</v>
      </c>
      <c r="U38" s="17" t="s">
        <v>32</v>
      </c>
      <c r="V38" s="202"/>
    </row>
    <row r="39" spans="1:22" ht="28.5" customHeight="1" x14ac:dyDescent="0.25">
      <c r="A39" s="36" t="s">
        <v>33</v>
      </c>
      <c r="B39" s="195" t="s">
        <v>53</v>
      </c>
      <c r="C39" s="196"/>
      <c r="D39" s="27">
        <v>2.4</v>
      </c>
      <c r="E39" s="20" t="s">
        <v>54</v>
      </c>
      <c r="F39" s="20" t="s">
        <v>55</v>
      </c>
      <c r="G39" s="20" t="s">
        <v>56</v>
      </c>
      <c r="H39" s="37">
        <f>5000</f>
        <v>5000</v>
      </c>
      <c r="I39" s="38">
        <v>0</v>
      </c>
      <c r="J39" s="38">
        <f>+H39+I39</f>
        <v>5000</v>
      </c>
      <c r="K39" s="20" t="s">
        <v>57</v>
      </c>
      <c r="L39" s="23">
        <v>24</v>
      </c>
      <c r="M39" s="25">
        <f>O39+Q39+S39+U39</f>
        <v>17280</v>
      </c>
      <c r="N39" s="23">
        <v>6</v>
      </c>
      <c r="O39" s="25">
        <v>4320</v>
      </c>
      <c r="P39" s="23">
        <v>6</v>
      </c>
      <c r="Q39" s="25">
        <v>4320</v>
      </c>
      <c r="R39" s="23">
        <v>6</v>
      </c>
      <c r="S39" s="25">
        <v>4320</v>
      </c>
      <c r="T39" s="23">
        <v>6</v>
      </c>
      <c r="U39" s="25">
        <v>4320</v>
      </c>
      <c r="V39" s="23"/>
    </row>
    <row r="40" spans="1:22" ht="28.5" customHeight="1" x14ac:dyDescent="0.25">
      <c r="A40" s="36" t="s">
        <v>40</v>
      </c>
      <c r="B40" s="197" t="s">
        <v>58</v>
      </c>
      <c r="C40" s="198"/>
      <c r="D40" s="39">
        <v>2.4</v>
      </c>
      <c r="E40" s="40" t="s">
        <v>54</v>
      </c>
      <c r="F40" s="40" t="s">
        <v>55</v>
      </c>
      <c r="G40" s="40" t="s">
        <v>59</v>
      </c>
      <c r="H40" s="37">
        <f>8000</f>
        <v>8000</v>
      </c>
      <c r="I40" s="38">
        <v>0</v>
      </c>
      <c r="J40" s="38">
        <f>+H40+I40</f>
        <v>8000</v>
      </c>
      <c r="K40" s="20" t="s">
        <v>57</v>
      </c>
      <c r="L40" s="23">
        <v>12</v>
      </c>
      <c r="M40" s="25">
        <f>O40+Q40+S40+U40</f>
        <v>11520</v>
      </c>
      <c r="N40" s="23">
        <v>3</v>
      </c>
      <c r="O40" s="25">
        <v>2880</v>
      </c>
      <c r="P40" s="23">
        <v>3</v>
      </c>
      <c r="Q40" s="25">
        <v>2880</v>
      </c>
      <c r="R40" s="23">
        <v>3</v>
      </c>
      <c r="S40" s="25">
        <v>2880</v>
      </c>
      <c r="T40" s="23">
        <v>3</v>
      </c>
      <c r="U40" s="25">
        <v>2880</v>
      </c>
      <c r="V40" s="23"/>
    </row>
    <row r="41" spans="1:22" ht="28.5" customHeight="1" x14ac:dyDescent="0.25">
      <c r="A41" s="36" t="s">
        <v>44</v>
      </c>
      <c r="B41" s="199" t="s">
        <v>115</v>
      </c>
      <c r="C41" s="200"/>
      <c r="D41" s="27">
        <v>2.4</v>
      </c>
      <c r="E41" s="20" t="s">
        <v>54</v>
      </c>
      <c r="F41" s="20" t="s">
        <v>55</v>
      </c>
      <c r="G41" s="20" t="s">
        <v>60</v>
      </c>
      <c r="H41" s="37">
        <f>1000</f>
        <v>1000</v>
      </c>
      <c r="I41" s="38">
        <v>0</v>
      </c>
      <c r="J41" s="38">
        <f>+H41+I41</f>
        <v>1000</v>
      </c>
      <c r="K41" s="20" t="s">
        <v>57</v>
      </c>
      <c r="L41" s="23" t="s">
        <v>43</v>
      </c>
      <c r="M41" s="25">
        <f>O41+Q41+S41+U41</f>
        <v>47640</v>
      </c>
      <c r="N41" s="23"/>
      <c r="O41" s="25">
        <v>11910</v>
      </c>
      <c r="P41" s="23"/>
      <c r="Q41" s="25">
        <v>11910</v>
      </c>
      <c r="R41" s="23"/>
      <c r="S41" s="25">
        <v>11910</v>
      </c>
      <c r="T41" s="23"/>
      <c r="U41" s="25">
        <v>11910</v>
      </c>
      <c r="V41" s="23"/>
    </row>
    <row r="42" spans="1:22" ht="28.5" customHeight="1" x14ac:dyDescent="0.25">
      <c r="A42" s="36" t="s">
        <v>46</v>
      </c>
      <c r="B42" s="199" t="s">
        <v>116</v>
      </c>
      <c r="C42" s="200"/>
      <c r="D42" s="27">
        <v>2.4</v>
      </c>
      <c r="E42" s="20" t="s">
        <v>54</v>
      </c>
      <c r="F42" s="20" t="s">
        <v>55</v>
      </c>
      <c r="G42" s="20" t="s">
        <v>60</v>
      </c>
      <c r="H42" s="37">
        <f>1000</f>
        <v>1000</v>
      </c>
      <c r="I42" s="38">
        <v>0</v>
      </c>
      <c r="J42" s="38">
        <f>+H42+I42</f>
        <v>1000</v>
      </c>
      <c r="K42" s="20" t="s">
        <v>57</v>
      </c>
      <c r="L42" s="23" t="s">
        <v>43</v>
      </c>
      <c r="M42" s="25"/>
      <c r="N42" s="23"/>
      <c r="O42" s="23"/>
      <c r="P42" s="23"/>
      <c r="Q42" s="23"/>
      <c r="R42" s="23"/>
      <c r="S42" s="23"/>
      <c r="T42" s="23"/>
      <c r="U42" s="23"/>
      <c r="V42" s="23"/>
    </row>
    <row r="43" spans="1:22" ht="28.5" customHeight="1" x14ac:dyDescent="0.25">
      <c r="A43" s="36" t="s">
        <v>48</v>
      </c>
      <c r="B43" s="199" t="s">
        <v>117</v>
      </c>
      <c r="C43" s="200"/>
      <c r="D43" s="27">
        <v>2.4</v>
      </c>
      <c r="E43" s="20" t="s">
        <v>54</v>
      </c>
      <c r="F43" s="20" t="s">
        <v>55</v>
      </c>
      <c r="G43" s="20" t="s">
        <v>60</v>
      </c>
      <c r="H43" s="37">
        <f>1000</f>
        <v>1000</v>
      </c>
      <c r="I43" s="38">
        <v>0</v>
      </c>
      <c r="J43" s="38">
        <f>+H43+I43</f>
        <v>1000</v>
      </c>
      <c r="K43" s="20" t="s">
        <v>57</v>
      </c>
      <c r="L43" s="23" t="s">
        <v>43</v>
      </c>
      <c r="M43" s="25"/>
      <c r="N43" s="23"/>
      <c r="O43" s="23"/>
      <c r="P43" s="23"/>
      <c r="Q43" s="23"/>
      <c r="R43" s="23"/>
      <c r="S43" s="23"/>
      <c r="T43" s="23"/>
      <c r="U43" s="23"/>
      <c r="V43" s="23"/>
    </row>
    <row r="44" spans="1:22" ht="21.75" customHeight="1" x14ac:dyDescent="0.25">
      <c r="B44" s="41"/>
      <c r="M44" s="34">
        <f>SUM(M39:M43)</f>
        <v>76440</v>
      </c>
    </row>
    <row r="45" spans="1:22" ht="287.25" customHeight="1" x14ac:dyDescent="0.25">
      <c r="B45" s="41"/>
    </row>
    <row r="46" spans="1:22" ht="21.75" customHeight="1" x14ac:dyDescent="0.3">
      <c r="A46" s="185" t="s">
        <v>61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</row>
    <row r="47" spans="1:22" ht="21.75" customHeight="1" x14ac:dyDescent="0.3">
      <c r="A47" s="7" t="s">
        <v>2</v>
      </c>
      <c r="B47" s="8"/>
      <c r="C47" s="8" t="s">
        <v>3</v>
      </c>
    </row>
    <row r="48" spans="1:22" ht="21.75" customHeight="1" x14ac:dyDescent="0.3">
      <c r="A48" s="7" t="s">
        <v>4</v>
      </c>
      <c r="B48" s="8"/>
      <c r="C48" s="8" t="s">
        <v>5</v>
      </c>
    </row>
    <row r="49" spans="1:22" ht="21.75" customHeight="1" x14ac:dyDescent="0.3">
      <c r="A49" s="7" t="s">
        <v>6</v>
      </c>
      <c r="B49" s="8"/>
      <c r="C49" s="8" t="s">
        <v>7</v>
      </c>
    </row>
    <row r="50" spans="1:22" ht="21.75" customHeight="1" x14ac:dyDescent="0.25">
      <c r="A50" s="9" t="s">
        <v>8</v>
      </c>
      <c r="B50" s="9"/>
      <c r="C50" s="168" t="s">
        <v>62</v>
      </c>
      <c r="D50" s="168"/>
      <c r="E50" s="168"/>
      <c r="F50" s="168"/>
      <c r="G50" s="168"/>
      <c r="H50" s="168"/>
      <c r="I50" s="168"/>
      <c r="J50" s="168"/>
      <c r="K50" s="168"/>
      <c r="L50" s="190"/>
      <c r="M50" s="190"/>
      <c r="N50" s="190"/>
      <c r="O50" s="190"/>
      <c r="P50" s="190"/>
      <c r="Q50" s="190"/>
      <c r="R50" s="190"/>
      <c r="S50" s="190"/>
      <c r="T50" s="190"/>
      <c r="U50" s="190"/>
    </row>
    <row r="51" spans="1:22" ht="15" customHeight="1" x14ac:dyDescent="0.25">
      <c r="A51" s="10"/>
      <c r="B51" s="10"/>
      <c r="C51" s="168"/>
      <c r="D51" s="168"/>
      <c r="E51" s="168"/>
      <c r="F51" s="168"/>
      <c r="G51" s="168"/>
      <c r="H51" s="168"/>
      <c r="I51" s="168"/>
      <c r="J51" s="168"/>
      <c r="K51" s="168"/>
      <c r="L51" s="190"/>
      <c r="M51" s="190"/>
      <c r="N51" s="190"/>
      <c r="O51" s="190"/>
      <c r="P51" s="190"/>
      <c r="Q51" s="190"/>
      <c r="R51" s="190"/>
      <c r="S51" s="190"/>
      <c r="T51" s="190"/>
      <c r="U51" s="190"/>
    </row>
    <row r="52" spans="1:22" ht="21.75" customHeight="1" x14ac:dyDescent="0.25">
      <c r="A52" s="10" t="s">
        <v>10</v>
      </c>
      <c r="B52" s="10"/>
      <c r="C52" s="191" t="s">
        <v>63</v>
      </c>
      <c r="D52" s="191"/>
      <c r="E52" s="191"/>
      <c r="F52" s="191"/>
      <c r="G52" s="191"/>
      <c r="H52" s="191"/>
    </row>
    <row r="53" spans="1:22" ht="21.75" customHeight="1" x14ac:dyDescent="0.25">
      <c r="A53" s="10"/>
      <c r="B53" s="10"/>
      <c r="C53" s="72"/>
      <c r="D53" s="72"/>
      <c r="E53" s="43"/>
      <c r="F53" s="43"/>
      <c r="G53" s="43"/>
      <c r="H53" s="43"/>
    </row>
    <row r="54" spans="1:22" ht="21.75" customHeight="1" x14ac:dyDescent="0.25">
      <c r="A54" s="169" t="s">
        <v>12</v>
      </c>
      <c r="B54" s="169" t="s">
        <v>52</v>
      </c>
      <c r="C54" s="169"/>
      <c r="D54" s="170" t="s">
        <v>14</v>
      </c>
      <c r="E54" s="163" t="s">
        <v>15</v>
      </c>
      <c r="F54" s="163"/>
      <c r="G54" s="169" t="s">
        <v>16</v>
      </c>
      <c r="H54" s="192" t="s">
        <v>17</v>
      </c>
      <c r="I54" s="172"/>
      <c r="J54" s="175" t="s">
        <v>18</v>
      </c>
      <c r="K54" s="178" t="s">
        <v>19</v>
      </c>
      <c r="L54" s="181" t="s">
        <v>20</v>
      </c>
      <c r="M54" s="182"/>
      <c r="N54" s="182"/>
      <c r="O54" s="182"/>
      <c r="P54" s="182"/>
      <c r="Q54" s="182"/>
      <c r="R54" s="182"/>
      <c r="S54" s="182"/>
      <c r="T54" s="182"/>
      <c r="U54" s="183"/>
      <c r="V54" s="160" t="s">
        <v>21</v>
      </c>
    </row>
    <row r="55" spans="1:22" ht="21.75" customHeight="1" x14ac:dyDescent="0.25">
      <c r="A55" s="169"/>
      <c r="B55" s="169"/>
      <c r="C55" s="169"/>
      <c r="D55" s="170"/>
      <c r="E55" s="163" t="s">
        <v>22</v>
      </c>
      <c r="F55" s="163" t="s">
        <v>23</v>
      </c>
      <c r="G55" s="169"/>
      <c r="H55" s="193"/>
      <c r="I55" s="174"/>
      <c r="J55" s="176"/>
      <c r="K55" s="179"/>
      <c r="L55" s="164" t="s">
        <v>24</v>
      </c>
      <c r="M55" s="164" t="s">
        <v>118</v>
      </c>
      <c r="N55" s="166" t="s">
        <v>25</v>
      </c>
      <c r="O55" s="167"/>
      <c r="P55" s="166" t="s">
        <v>26</v>
      </c>
      <c r="Q55" s="167"/>
      <c r="R55" s="166" t="s">
        <v>27</v>
      </c>
      <c r="S55" s="167"/>
      <c r="T55" s="166" t="s">
        <v>28</v>
      </c>
      <c r="U55" s="167"/>
      <c r="V55" s="161"/>
    </row>
    <row r="56" spans="1:22" ht="21.75" customHeight="1" x14ac:dyDescent="0.3">
      <c r="A56" s="169"/>
      <c r="B56" s="169"/>
      <c r="C56" s="169"/>
      <c r="D56" s="170"/>
      <c r="E56" s="163"/>
      <c r="F56" s="163"/>
      <c r="G56" s="169"/>
      <c r="H56" s="35" t="s">
        <v>29</v>
      </c>
      <c r="I56" s="74" t="s">
        <v>30</v>
      </c>
      <c r="J56" s="194"/>
      <c r="K56" s="189"/>
      <c r="L56" s="165"/>
      <c r="M56" s="165"/>
      <c r="N56" s="44" t="s">
        <v>31</v>
      </c>
      <c r="O56" s="44" t="s">
        <v>32</v>
      </c>
      <c r="P56" s="44" t="s">
        <v>31</v>
      </c>
      <c r="Q56" s="44" t="s">
        <v>32</v>
      </c>
      <c r="R56" s="44" t="s">
        <v>31</v>
      </c>
      <c r="S56" s="44" t="s">
        <v>32</v>
      </c>
      <c r="T56" s="44" t="s">
        <v>31</v>
      </c>
      <c r="U56" s="44" t="s">
        <v>32</v>
      </c>
      <c r="V56" s="162"/>
    </row>
    <row r="57" spans="1:22" ht="21.75" customHeight="1" x14ac:dyDescent="0.25">
      <c r="A57" s="45" t="s">
        <v>33</v>
      </c>
      <c r="B57" s="184" t="s">
        <v>64</v>
      </c>
      <c r="C57" s="184"/>
      <c r="D57" s="27">
        <v>11.2</v>
      </c>
      <c r="E57" s="46" t="s">
        <v>65</v>
      </c>
      <c r="F57" s="46" t="s">
        <v>66</v>
      </c>
      <c r="G57" s="46" t="s">
        <v>67</v>
      </c>
      <c r="H57" s="37">
        <v>1750</v>
      </c>
      <c r="I57" s="38">
        <v>4100</v>
      </c>
      <c r="J57" s="38">
        <f>+H57+I57</f>
        <v>5850</v>
      </c>
      <c r="K57" s="20" t="s">
        <v>68</v>
      </c>
      <c r="L57" s="23">
        <v>1</v>
      </c>
      <c r="M57" s="47">
        <v>0</v>
      </c>
      <c r="N57" s="23"/>
      <c r="O57" s="25"/>
      <c r="P57" s="23"/>
      <c r="Q57" s="25"/>
      <c r="R57" s="23"/>
      <c r="S57" s="25"/>
      <c r="T57" s="23"/>
      <c r="U57" s="48"/>
      <c r="V57" s="23"/>
    </row>
    <row r="58" spans="1:22" ht="21.75" customHeight="1" x14ac:dyDescent="0.25">
      <c r="A58" s="45" t="s">
        <v>40</v>
      </c>
      <c r="B58" s="187" t="s">
        <v>69</v>
      </c>
      <c r="C58" s="188"/>
      <c r="D58" s="27">
        <v>11.2</v>
      </c>
      <c r="E58" s="46" t="s">
        <v>65</v>
      </c>
      <c r="F58" s="46" t="s">
        <v>66</v>
      </c>
      <c r="G58" s="49" t="s">
        <v>70</v>
      </c>
      <c r="H58" s="37">
        <v>1850</v>
      </c>
      <c r="I58" s="38">
        <v>2200</v>
      </c>
      <c r="J58" s="38">
        <f>+H58+I58</f>
        <v>4050</v>
      </c>
      <c r="K58" s="20" t="s">
        <v>68</v>
      </c>
      <c r="L58" s="23">
        <v>6</v>
      </c>
      <c r="M58" s="47">
        <f>O58+Q58+S58+U58</f>
        <v>6000</v>
      </c>
      <c r="N58" s="23">
        <v>1</v>
      </c>
      <c r="O58" s="25">
        <v>1500</v>
      </c>
      <c r="P58" s="23">
        <v>2</v>
      </c>
      <c r="Q58" s="25">
        <v>1500</v>
      </c>
      <c r="R58" s="23">
        <v>2</v>
      </c>
      <c r="S58" s="25">
        <v>1500</v>
      </c>
      <c r="T58" s="23">
        <v>1</v>
      </c>
      <c r="U58" s="25">
        <v>1500</v>
      </c>
      <c r="V58" s="23"/>
    </row>
    <row r="59" spans="1:22" ht="21.75" customHeight="1" x14ac:dyDescent="0.25">
      <c r="A59" s="45" t="s">
        <v>44</v>
      </c>
      <c r="B59" s="184" t="s">
        <v>71</v>
      </c>
      <c r="C59" s="184"/>
      <c r="D59" s="27">
        <v>11.2</v>
      </c>
      <c r="E59" s="46" t="s">
        <v>65</v>
      </c>
      <c r="F59" s="46" t="s">
        <v>66</v>
      </c>
      <c r="G59" s="46" t="s">
        <v>72</v>
      </c>
      <c r="H59" s="37">
        <v>1900</v>
      </c>
      <c r="I59" s="38">
        <v>2600</v>
      </c>
      <c r="J59" s="38">
        <f>+H59+I59</f>
        <v>4500</v>
      </c>
      <c r="K59" s="20" t="s">
        <v>68</v>
      </c>
      <c r="L59" s="23" t="s">
        <v>43</v>
      </c>
      <c r="M59" s="47"/>
      <c r="N59" s="23"/>
      <c r="O59" s="25"/>
      <c r="P59" s="23"/>
      <c r="Q59" s="25"/>
      <c r="R59" s="23"/>
      <c r="S59" s="25"/>
      <c r="T59" s="23"/>
      <c r="U59" s="48"/>
      <c r="V59" s="23"/>
    </row>
    <row r="60" spans="1:22" ht="21.75" customHeight="1" x14ac:dyDescent="0.25">
      <c r="A60" s="45" t="s">
        <v>46</v>
      </c>
      <c r="B60" s="184" t="s">
        <v>73</v>
      </c>
      <c r="C60" s="184"/>
      <c r="D60" s="27">
        <v>11.2</v>
      </c>
      <c r="E60" s="46" t="s">
        <v>65</v>
      </c>
      <c r="F60" s="46" t="s">
        <v>66</v>
      </c>
      <c r="G60" s="46" t="s">
        <v>74</v>
      </c>
      <c r="H60" s="37">
        <v>1750</v>
      </c>
      <c r="I60" s="38">
        <v>16000</v>
      </c>
      <c r="J60" s="38">
        <f>+H60+I60</f>
        <v>17750</v>
      </c>
      <c r="K60" s="20" t="s">
        <v>68</v>
      </c>
      <c r="L60" s="23">
        <v>10</v>
      </c>
      <c r="M60" s="47">
        <f>O60+Q60+S60+U60</f>
        <v>6000</v>
      </c>
      <c r="N60" s="23">
        <v>2</v>
      </c>
      <c r="O60" s="25">
        <v>1500</v>
      </c>
      <c r="P60" s="23">
        <v>3</v>
      </c>
      <c r="Q60" s="25">
        <v>1500</v>
      </c>
      <c r="R60" s="23">
        <v>3</v>
      </c>
      <c r="S60" s="25">
        <v>1500</v>
      </c>
      <c r="T60" s="23">
        <v>2</v>
      </c>
      <c r="U60" s="25">
        <v>1500</v>
      </c>
      <c r="V60" s="23"/>
    </row>
    <row r="61" spans="1:22" ht="21.75" customHeight="1" x14ac:dyDescent="0.25">
      <c r="A61" s="45" t="s">
        <v>75</v>
      </c>
      <c r="B61" s="184" t="s">
        <v>76</v>
      </c>
      <c r="C61" s="184"/>
      <c r="D61" s="27" t="s">
        <v>77</v>
      </c>
      <c r="E61" s="46" t="s">
        <v>65</v>
      </c>
      <c r="F61" s="46" t="s">
        <v>66</v>
      </c>
      <c r="G61" s="46" t="s">
        <v>78</v>
      </c>
      <c r="H61" s="37"/>
      <c r="I61" s="38"/>
      <c r="J61" s="38"/>
      <c r="K61" s="20"/>
      <c r="L61" s="23" t="s">
        <v>43</v>
      </c>
      <c r="M61" s="47">
        <v>0</v>
      </c>
      <c r="N61" s="23"/>
      <c r="O61" s="25"/>
      <c r="P61" s="23"/>
      <c r="Q61" s="25"/>
      <c r="R61" s="23"/>
      <c r="S61" s="25"/>
      <c r="T61" s="23"/>
      <c r="U61" s="48"/>
      <c r="V61" s="23"/>
    </row>
    <row r="62" spans="1:22" ht="21.75" customHeight="1" x14ac:dyDescent="0.25">
      <c r="A62" s="45" t="s">
        <v>79</v>
      </c>
      <c r="B62" s="184" t="s">
        <v>80</v>
      </c>
      <c r="C62" s="184"/>
      <c r="D62" s="27">
        <v>11.2</v>
      </c>
      <c r="E62" s="46" t="s">
        <v>65</v>
      </c>
      <c r="F62" s="46" t="s">
        <v>66</v>
      </c>
      <c r="G62" s="46" t="s">
        <v>60</v>
      </c>
      <c r="H62" s="37">
        <v>1850</v>
      </c>
      <c r="I62" s="38">
        <v>3500</v>
      </c>
      <c r="J62" s="38">
        <v>3500</v>
      </c>
      <c r="K62" s="20" t="s">
        <v>68</v>
      </c>
      <c r="L62" s="23" t="s">
        <v>43</v>
      </c>
      <c r="M62" s="47">
        <v>0</v>
      </c>
      <c r="N62" s="23"/>
      <c r="O62" s="25"/>
      <c r="P62" s="23"/>
      <c r="Q62" s="25"/>
      <c r="R62" s="23"/>
      <c r="S62" s="25"/>
      <c r="T62" s="23"/>
      <c r="U62" s="48"/>
      <c r="V62" s="23"/>
    </row>
    <row r="63" spans="1:22" ht="21.75" customHeight="1" x14ac:dyDescent="0.25">
      <c r="A63" s="45" t="s">
        <v>81</v>
      </c>
      <c r="B63" s="184" t="s">
        <v>82</v>
      </c>
      <c r="C63" s="184"/>
      <c r="D63" s="27">
        <v>11.2</v>
      </c>
      <c r="E63" s="46" t="s">
        <v>65</v>
      </c>
      <c r="F63" s="46" t="s">
        <v>66</v>
      </c>
      <c r="G63" s="49" t="s">
        <v>60</v>
      </c>
      <c r="H63" s="37">
        <v>1650</v>
      </c>
      <c r="I63" s="38">
        <v>2000</v>
      </c>
      <c r="J63" s="38">
        <f>+H63+I63</f>
        <v>3650</v>
      </c>
      <c r="K63" s="20" t="s">
        <v>68</v>
      </c>
      <c r="L63" s="23" t="s">
        <v>43</v>
      </c>
      <c r="M63" s="47">
        <v>0</v>
      </c>
      <c r="N63" s="23"/>
      <c r="O63" s="25"/>
      <c r="P63" s="23"/>
      <c r="Q63" s="25"/>
      <c r="R63" s="23"/>
      <c r="S63" s="25"/>
      <c r="T63" s="23"/>
      <c r="U63" s="48"/>
      <c r="V63" s="23"/>
    </row>
    <row r="64" spans="1:22" ht="21.75" customHeight="1" x14ac:dyDescent="0.25">
      <c r="A64" s="45" t="s">
        <v>83</v>
      </c>
      <c r="B64" s="184" t="s">
        <v>84</v>
      </c>
      <c r="C64" s="184"/>
      <c r="D64" s="27"/>
      <c r="E64" s="46" t="s">
        <v>65</v>
      </c>
      <c r="F64" s="46" t="s">
        <v>66</v>
      </c>
      <c r="G64" s="49" t="s">
        <v>60</v>
      </c>
      <c r="H64" s="37"/>
      <c r="I64" s="38"/>
      <c r="J64" s="38"/>
      <c r="K64" s="20"/>
      <c r="L64" s="23">
        <v>6</v>
      </c>
      <c r="M64" s="47">
        <v>0</v>
      </c>
      <c r="N64" s="23"/>
      <c r="O64" s="25"/>
      <c r="P64" s="23"/>
      <c r="Q64" s="25"/>
      <c r="R64" s="23"/>
      <c r="S64" s="25"/>
      <c r="T64" s="23">
        <v>6</v>
      </c>
      <c r="U64" s="48"/>
      <c r="V64" s="23"/>
    </row>
    <row r="65" spans="1:22" ht="21.75" customHeight="1" x14ac:dyDescent="0.25">
      <c r="A65" s="45" t="s">
        <v>85</v>
      </c>
      <c r="B65" s="184" t="s">
        <v>86</v>
      </c>
      <c r="C65" s="184"/>
      <c r="D65" s="27">
        <v>11.2</v>
      </c>
      <c r="E65" s="46" t="s">
        <v>65</v>
      </c>
      <c r="F65" s="46" t="s">
        <v>66</v>
      </c>
      <c r="G65" s="46" t="s">
        <v>67</v>
      </c>
      <c r="H65" s="37"/>
      <c r="I65" s="38"/>
      <c r="J65" s="38"/>
      <c r="K65" s="20"/>
      <c r="L65" s="23">
        <v>1</v>
      </c>
      <c r="M65" s="47">
        <v>0</v>
      </c>
      <c r="N65" s="23"/>
      <c r="O65" s="25"/>
      <c r="P65" s="23"/>
      <c r="Q65" s="25"/>
      <c r="R65" s="23"/>
      <c r="S65" s="25"/>
      <c r="T65" s="23">
        <v>1</v>
      </c>
      <c r="U65" s="48"/>
      <c r="V65" s="23"/>
    </row>
    <row r="66" spans="1:22" ht="21.75" customHeight="1" x14ac:dyDescent="0.25">
      <c r="M66" s="34">
        <f>SUM(M57:M65)</f>
        <v>12000</v>
      </c>
    </row>
    <row r="67" spans="1:22" ht="271.5" customHeight="1" x14ac:dyDescent="0.25">
      <c r="I67" s="34"/>
    </row>
    <row r="68" spans="1:22" ht="21.75" customHeight="1" x14ac:dyDescent="0.3">
      <c r="A68" s="185" t="s">
        <v>87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</row>
    <row r="69" spans="1:22" ht="21.75" customHeight="1" x14ac:dyDescent="0.3">
      <c r="A69" s="7" t="s">
        <v>2</v>
      </c>
      <c r="B69" s="8"/>
      <c r="C69" s="8" t="s">
        <v>3</v>
      </c>
      <c r="D69" s="73"/>
      <c r="E69" s="73"/>
      <c r="F69" s="73"/>
      <c r="G69" s="73"/>
    </row>
    <row r="70" spans="1:22" ht="21.75" customHeight="1" x14ac:dyDescent="0.3">
      <c r="A70" s="7" t="s">
        <v>4</v>
      </c>
      <c r="B70" s="8"/>
      <c r="C70" s="8" t="s">
        <v>5</v>
      </c>
      <c r="D70" s="73"/>
      <c r="E70" s="73"/>
      <c r="F70" s="73"/>
      <c r="G70" s="73"/>
    </row>
    <row r="71" spans="1:22" ht="21.75" customHeight="1" x14ac:dyDescent="0.3">
      <c r="A71" s="7" t="s">
        <v>6</v>
      </c>
      <c r="B71" s="8"/>
      <c r="C71" s="8" t="s">
        <v>7</v>
      </c>
      <c r="D71" s="73"/>
      <c r="E71" s="73"/>
      <c r="F71" s="73"/>
      <c r="G71" s="73"/>
    </row>
    <row r="72" spans="1:22" ht="21.75" customHeight="1" x14ac:dyDescent="0.25">
      <c r="A72" s="9" t="s">
        <v>88</v>
      </c>
      <c r="B72" s="9"/>
      <c r="C72" s="186" t="s">
        <v>89</v>
      </c>
      <c r="D72" s="186"/>
      <c r="E72" s="186"/>
      <c r="F72" s="186"/>
      <c r="G72" s="186"/>
      <c r="H72" s="186"/>
    </row>
    <row r="73" spans="1:22" ht="21.75" customHeight="1" x14ac:dyDescent="0.25">
      <c r="A73" s="10" t="s">
        <v>10</v>
      </c>
      <c r="B73" s="10"/>
      <c r="C73" s="168" t="s">
        <v>90</v>
      </c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</row>
    <row r="74" spans="1:22" ht="21.75" customHeight="1" x14ac:dyDescent="0.25"/>
    <row r="75" spans="1:22" ht="21.75" customHeight="1" x14ac:dyDescent="0.25">
      <c r="A75" s="169" t="s">
        <v>12</v>
      </c>
      <c r="B75" s="169" t="s">
        <v>52</v>
      </c>
      <c r="C75" s="169"/>
      <c r="D75" s="170" t="s">
        <v>14</v>
      </c>
      <c r="E75" s="163" t="s">
        <v>15</v>
      </c>
      <c r="F75" s="163"/>
      <c r="G75" s="169" t="s">
        <v>16</v>
      </c>
      <c r="H75" s="171" t="s">
        <v>17</v>
      </c>
      <c r="I75" s="172"/>
      <c r="J75" s="175" t="s">
        <v>18</v>
      </c>
      <c r="K75" s="178" t="s">
        <v>19</v>
      </c>
      <c r="L75" s="181" t="s">
        <v>20</v>
      </c>
      <c r="M75" s="182"/>
      <c r="N75" s="182"/>
      <c r="O75" s="182"/>
      <c r="P75" s="182"/>
      <c r="Q75" s="182"/>
      <c r="R75" s="182"/>
      <c r="S75" s="182"/>
      <c r="T75" s="182"/>
      <c r="U75" s="183"/>
      <c r="V75" s="160" t="s">
        <v>21</v>
      </c>
    </row>
    <row r="76" spans="1:22" ht="21.75" customHeight="1" x14ac:dyDescent="0.25">
      <c r="A76" s="169"/>
      <c r="B76" s="169"/>
      <c r="C76" s="169"/>
      <c r="D76" s="170"/>
      <c r="E76" s="163" t="s">
        <v>22</v>
      </c>
      <c r="F76" s="163" t="s">
        <v>23</v>
      </c>
      <c r="G76" s="169"/>
      <c r="H76" s="173"/>
      <c r="I76" s="174"/>
      <c r="J76" s="176"/>
      <c r="K76" s="179"/>
      <c r="L76" s="164" t="s">
        <v>24</v>
      </c>
      <c r="M76" s="164" t="s">
        <v>120</v>
      </c>
      <c r="N76" s="166" t="s">
        <v>25</v>
      </c>
      <c r="O76" s="167"/>
      <c r="P76" s="166" t="s">
        <v>26</v>
      </c>
      <c r="Q76" s="167"/>
      <c r="R76" s="166" t="s">
        <v>27</v>
      </c>
      <c r="S76" s="167"/>
      <c r="T76" s="166" t="s">
        <v>28</v>
      </c>
      <c r="U76" s="167"/>
      <c r="V76" s="161"/>
    </row>
    <row r="77" spans="1:22" ht="21.75" customHeight="1" thickBot="1" x14ac:dyDescent="0.35">
      <c r="A77" s="169"/>
      <c r="B77" s="169"/>
      <c r="C77" s="169"/>
      <c r="D77" s="170"/>
      <c r="E77" s="163"/>
      <c r="F77" s="163"/>
      <c r="G77" s="169"/>
      <c r="H77" s="51" t="s">
        <v>29</v>
      </c>
      <c r="I77" s="75" t="s">
        <v>30</v>
      </c>
      <c r="J77" s="177"/>
      <c r="K77" s="180"/>
      <c r="L77" s="165"/>
      <c r="M77" s="165"/>
      <c r="N77" s="44" t="s">
        <v>31</v>
      </c>
      <c r="O77" s="44" t="s">
        <v>32</v>
      </c>
      <c r="P77" s="44" t="s">
        <v>31</v>
      </c>
      <c r="Q77" s="44" t="s">
        <v>32</v>
      </c>
      <c r="R77" s="44" t="s">
        <v>31</v>
      </c>
      <c r="S77" s="44" t="s">
        <v>32</v>
      </c>
      <c r="T77" s="44" t="s">
        <v>31</v>
      </c>
      <c r="U77" s="44" t="s">
        <v>32</v>
      </c>
      <c r="V77" s="162"/>
    </row>
    <row r="78" spans="1:22" ht="21.75" customHeight="1" x14ac:dyDescent="0.25">
      <c r="A78" s="45" t="s">
        <v>33</v>
      </c>
      <c r="B78" s="158" t="s">
        <v>91</v>
      </c>
      <c r="C78" s="158"/>
      <c r="D78" s="71" t="s">
        <v>92</v>
      </c>
      <c r="E78" s="27" t="s">
        <v>54</v>
      </c>
      <c r="F78" s="27" t="s">
        <v>55</v>
      </c>
      <c r="G78" s="27" t="s">
        <v>93</v>
      </c>
      <c r="H78" s="54"/>
      <c r="I78" s="55">
        <v>4000</v>
      </c>
      <c r="J78" s="56">
        <f>+H78+I78</f>
        <v>4000</v>
      </c>
      <c r="K78" s="57" t="s">
        <v>94</v>
      </c>
      <c r="L78" s="23">
        <v>1</v>
      </c>
      <c r="M78" s="47">
        <v>0</v>
      </c>
      <c r="N78" s="23">
        <v>1</v>
      </c>
      <c r="O78" s="25"/>
      <c r="P78" s="23"/>
      <c r="Q78" s="25"/>
      <c r="R78" s="23"/>
      <c r="S78" s="25"/>
      <c r="T78" s="23"/>
      <c r="U78" s="25"/>
      <c r="V78" s="23"/>
    </row>
    <row r="79" spans="1:22" ht="21.75" customHeight="1" thickBot="1" x14ac:dyDescent="0.3">
      <c r="A79" s="45" t="s">
        <v>40</v>
      </c>
      <c r="B79" s="159" t="s">
        <v>95</v>
      </c>
      <c r="C79" s="159"/>
      <c r="D79" s="71" t="s">
        <v>92</v>
      </c>
      <c r="E79" s="27" t="s">
        <v>54</v>
      </c>
      <c r="F79" s="27" t="s">
        <v>55</v>
      </c>
      <c r="G79" s="27" t="s">
        <v>60</v>
      </c>
      <c r="H79" s="58">
        <f>9800</f>
        <v>9800</v>
      </c>
      <c r="I79" s="38">
        <v>0</v>
      </c>
      <c r="J79" s="59">
        <f t="shared" ref="J79:J84" si="0">+H79+I79</f>
        <v>9800</v>
      </c>
      <c r="K79" s="60" t="s">
        <v>96</v>
      </c>
      <c r="L79" s="23" t="s">
        <v>43</v>
      </c>
      <c r="M79" s="47">
        <v>0</v>
      </c>
      <c r="N79" s="23"/>
      <c r="O79" s="25"/>
      <c r="P79" s="23"/>
      <c r="Q79" s="25"/>
      <c r="R79" s="23"/>
      <c r="S79" s="25"/>
      <c r="T79" s="23"/>
      <c r="U79" s="25"/>
      <c r="V79" s="23"/>
    </row>
    <row r="80" spans="1:22" ht="21.75" customHeight="1" thickBot="1" x14ac:dyDescent="0.3">
      <c r="A80" s="45" t="s">
        <v>44</v>
      </c>
      <c r="B80" s="158" t="s">
        <v>97</v>
      </c>
      <c r="C80" s="158"/>
      <c r="D80" s="71" t="s">
        <v>92</v>
      </c>
      <c r="E80" s="27" t="s">
        <v>54</v>
      </c>
      <c r="F80" s="27" t="s">
        <v>55</v>
      </c>
      <c r="G80" s="27" t="s">
        <v>60</v>
      </c>
      <c r="H80" s="58"/>
      <c r="I80" s="38">
        <v>5000</v>
      </c>
      <c r="J80" s="59">
        <f t="shared" si="0"/>
        <v>5000</v>
      </c>
      <c r="K80" s="57" t="s">
        <v>94</v>
      </c>
      <c r="L80" s="23" t="s">
        <v>43</v>
      </c>
      <c r="M80" s="47">
        <v>0</v>
      </c>
      <c r="N80" s="23"/>
      <c r="O80" s="25"/>
      <c r="P80" s="23"/>
      <c r="Q80" s="25"/>
      <c r="R80" s="23"/>
      <c r="S80" s="25"/>
      <c r="T80" s="23"/>
      <c r="U80" s="25"/>
      <c r="V80" s="23"/>
    </row>
    <row r="81" spans="1:22" ht="21.75" customHeight="1" thickBot="1" x14ac:dyDescent="0.3">
      <c r="A81" s="45" t="s">
        <v>46</v>
      </c>
      <c r="B81" s="158" t="s">
        <v>98</v>
      </c>
      <c r="C81" s="158"/>
      <c r="D81" s="71"/>
      <c r="E81" s="27" t="s">
        <v>54</v>
      </c>
      <c r="F81" s="27" t="s">
        <v>55</v>
      </c>
      <c r="G81" s="27" t="s">
        <v>60</v>
      </c>
      <c r="H81" s="58"/>
      <c r="I81" s="38"/>
      <c r="J81" s="59"/>
      <c r="K81" s="57"/>
      <c r="L81" s="23" t="s">
        <v>43</v>
      </c>
      <c r="M81" s="47">
        <v>0</v>
      </c>
      <c r="N81" s="23"/>
      <c r="O81" s="25"/>
      <c r="P81" s="23"/>
      <c r="Q81" s="25"/>
      <c r="R81" s="23"/>
      <c r="S81" s="25"/>
      <c r="T81" s="23"/>
      <c r="U81" s="25"/>
      <c r="V81" s="23"/>
    </row>
    <row r="82" spans="1:22" ht="21.75" customHeight="1" thickBot="1" x14ac:dyDescent="0.3">
      <c r="A82" s="45" t="s">
        <v>48</v>
      </c>
      <c r="B82" s="159" t="s">
        <v>99</v>
      </c>
      <c r="C82" s="159"/>
      <c r="D82" s="71" t="s">
        <v>92</v>
      </c>
      <c r="E82" s="27" t="s">
        <v>54</v>
      </c>
      <c r="F82" s="27" t="s">
        <v>55</v>
      </c>
      <c r="G82" s="27" t="s">
        <v>74</v>
      </c>
      <c r="H82" s="58"/>
      <c r="I82" s="38">
        <v>15300</v>
      </c>
      <c r="J82" s="59">
        <f t="shared" si="0"/>
        <v>15300</v>
      </c>
      <c r="K82" s="57" t="s">
        <v>100</v>
      </c>
      <c r="L82" s="23">
        <v>10</v>
      </c>
      <c r="M82" s="47">
        <f>O82+Q82+S82+U82</f>
        <v>6000</v>
      </c>
      <c r="N82" s="23">
        <v>2</v>
      </c>
      <c r="O82" s="25">
        <v>1500</v>
      </c>
      <c r="P82" s="23">
        <v>3</v>
      </c>
      <c r="Q82" s="25">
        <v>1500</v>
      </c>
      <c r="R82" s="23">
        <v>3</v>
      </c>
      <c r="S82" s="25">
        <v>1500</v>
      </c>
      <c r="T82" s="23">
        <v>2</v>
      </c>
      <c r="U82" s="25">
        <v>1500</v>
      </c>
      <c r="V82" s="23"/>
    </row>
    <row r="83" spans="1:22" ht="21.75" customHeight="1" thickBot="1" x14ac:dyDescent="0.3">
      <c r="A83" s="45" t="s">
        <v>79</v>
      </c>
      <c r="B83" s="159" t="s">
        <v>101</v>
      </c>
      <c r="C83" s="159"/>
      <c r="D83" s="71" t="s">
        <v>92</v>
      </c>
      <c r="E83" s="27" t="s">
        <v>54</v>
      </c>
      <c r="F83" s="27" t="s">
        <v>55</v>
      </c>
      <c r="G83" s="27" t="s">
        <v>102</v>
      </c>
      <c r="H83" s="58"/>
      <c r="I83" s="38">
        <v>5000</v>
      </c>
      <c r="J83" s="59">
        <f t="shared" si="0"/>
        <v>5000</v>
      </c>
      <c r="K83" s="57" t="s">
        <v>94</v>
      </c>
      <c r="L83" s="23">
        <v>6</v>
      </c>
      <c r="M83" s="47">
        <f>O83+Q83+S83+U83</f>
        <v>6000</v>
      </c>
      <c r="N83" s="23">
        <v>1</v>
      </c>
      <c r="O83" s="25">
        <v>1500</v>
      </c>
      <c r="P83" s="23">
        <v>2</v>
      </c>
      <c r="Q83" s="25">
        <v>1500</v>
      </c>
      <c r="R83" s="23">
        <v>2</v>
      </c>
      <c r="S83" s="25">
        <v>1500</v>
      </c>
      <c r="T83" s="23">
        <v>1</v>
      </c>
      <c r="U83" s="25">
        <v>1500</v>
      </c>
      <c r="V83" s="23"/>
    </row>
    <row r="84" spans="1:22" ht="21.75" customHeight="1" thickBot="1" x14ac:dyDescent="0.3">
      <c r="A84" s="45" t="s">
        <v>81</v>
      </c>
      <c r="B84" s="154" t="s">
        <v>103</v>
      </c>
      <c r="C84" s="154"/>
      <c r="D84" s="71" t="s">
        <v>92</v>
      </c>
      <c r="E84" s="27" t="s">
        <v>54</v>
      </c>
      <c r="F84" s="27" t="s">
        <v>55</v>
      </c>
      <c r="G84" s="27" t="s">
        <v>67</v>
      </c>
      <c r="H84" s="61"/>
      <c r="I84" s="62">
        <v>3200</v>
      </c>
      <c r="J84" s="63">
        <f t="shared" si="0"/>
        <v>3200</v>
      </c>
      <c r="K84" s="57" t="s">
        <v>94</v>
      </c>
      <c r="L84" s="23">
        <v>1</v>
      </c>
      <c r="M84" s="47">
        <v>0</v>
      </c>
      <c r="N84" s="23"/>
      <c r="O84" s="25"/>
      <c r="P84" s="23"/>
      <c r="Q84" s="25"/>
      <c r="R84" s="23"/>
      <c r="S84" s="25"/>
      <c r="T84" s="23">
        <v>1</v>
      </c>
      <c r="U84" s="25"/>
      <c r="V84" s="23"/>
    </row>
    <row r="85" spans="1:22" ht="18" customHeight="1" x14ac:dyDescent="0.25">
      <c r="M85" s="34">
        <f>SUM(M78:M84)</f>
        <v>12000</v>
      </c>
    </row>
    <row r="86" spans="1:22" ht="18" customHeight="1" x14ac:dyDescent="0.25">
      <c r="M86" s="34"/>
    </row>
    <row r="87" spans="1:22" ht="18" hidden="1" customHeight="1" x14ac:dyDescent="0.3">
      <c r="A87" s="155" t="s">
        <v>104</v>
      </c>
      <c r="B87" s="155"/>
      <c r="C87" s="155"/>
      <c r="D87" s="155"/>
      <c r="E87" s="155"/>
      <c r="F87" s="155"/>
    </row>
    <row r="88" spans="1:22" hidden="1" x14ac:dyDescent="0.25">
      <c r="A88" s="79" t="s">
        <v>105</v>
      </c>
      <c r="B88" s="156" t="s">
        <v>106</v>
      </c>
      <c r="C88" s="156"/>
      <c r="D88" s="65"/>
      <c r="E88" s="65" t="s">
        <v>107</v>
      </c>
      <c r="F88" s="65" t="s">
        <v>108</v>
      </c>
    </row>
    <row r="89" spans="1:22" hidden="1" x14ac:dyDescent="0.25">
      <c r="A89" s="3">
        <v>1</v>
      </c>
      <c r="B89" s="151" t="s">
        <v>50</v>
      </c>
      <c r="C89" s="151"/>
      <c r="E89" s="34">
        <f>M44</f>
        <v>76440</v>
      </c>
      <c r="F89" s="34">
        <v>9000</v>
      </c>
      <c r="H89" s="66"/>
      <c r="I89" s="67"/>
      <c r="J89" s="67"/>
    </row>
    <row r="90" spans="1:22" ht="15" hidden="1" x14ac:dyDescent="0.3">
      <c r="A90" s="3">
        <v>2</v>
      </c>
      <c r="B90" s="151" t="s">
        <v>1</v>
      </c>
      <c r="C90" s="151"/>
      <c r="E90" s="34">
        <f>W27</f>
        <v>0</v>
      </c>
      <c r="F90" s="34">
        <v>8000</v>
      </c>
      <c r="H90" s="157" t="s">
        <v>109</v>
      </c>
      <c r="I90" s="157"/>
      <c r="J90" s="157"/>
    </row>
    <row r="91" spans="1:22" ht="15" hidden="1" x14ac:dyDescent="0.3">
      <c r="A91" s="3">
        <v>3</v>
      </c>
      <c r="B91" s="151" t="s">
        <v>110</v>
      </c>
      <c r="C91" s="151"/>
      <c r="E91" s="34">
        <f>M66</f>
        <v>12000</v>
      </c>
      <c r="F91" s="34">
        <v>8500</v>
      </c>
      <c r="H91" s="152" t="s">
        <v>111</v>
      </c>
      <c r="I91" s="152"/>
      <c r="J91" s="152"/>
    </row>
    <row r="92" spans="1:22" hidden="1" x14ac:dyDescent="0.25">
      <c r="A92" s="3">
        <v>4</v>
      </c>
      <c r="B92" s="151" t="s">
        <v>112</v>
      </c>
      <c r="C92" s="151"/>
      <c r="E92" s="34">
        <f>M85</f>
        <v>12000</v>
      </c>
      <c r="F92" s="34">
        <v>8500</v>
      </c>
    </row>
    <row r="93" spans="1:22" hidden="1" x14ac:dyDescent="0.25">
      <c r="A93" s="77"/>
      <c r="B93" s="153" t="s">
        <v>113</v>
      </c>
      <c r="C93" s="153"/>
      <c r="D93" s="69"/>
      <c r="E93" s="70">
        <f>SUM(E89:E92)</f>
        <v>100440</v>
      </c>
      <c r="F93" s="70">
        <f>SUM(F89:F92)</f>
        <v>34000</v>
      </c>
    </row>
  </sheetData>
  <mergeCells count="126">
    <mergeCell ref="V14:V16"/>
    <mergeCell ref="E15:E16"/>
    <mergeCell ref="F15:F16"/>
    <mergeCell ref="L15:L16"/>
    <mergeCell ref="M15:M16"/>
    <mergeCell ref="N15:O15"/>
    <mergeCell ref="P15:Q15"/>
    <mergeCell ref="A2:V2"/>
    <mergeCell ref="A6:V6"/>
    <mergeCell ref="C10:U11"/>
    <mergeCell ref="C12:K12"/>
    <mergeCell ref="A14:A16"/>
    <mergeCell ref="B14:C16"/>
    <mergeCell ref="D14:D16"/>
    <mergeCell ref="E14:F14"/>
    <mergeCell ref="G14:G16"/>
    <mergeCell ref="H14:I15"/>
    <mergeCell ref="A12:B12"/>
    <mergeCell ref="B21:C21"/>
    <mergeCell ref="B22:C22"/>
    <mergeCell ref="B23:C23"/>
    <mergeCell ref="B24:C24"/>
    <mergeCell ref="B25:C25"/>
    <mergeCell ref="B26:C26"/>
    <mergeCell ref="R15:S15"/>
    <mergeCell ref="T15:U15"/>
    <mergeCell ref="B17:C17"/>
    <mergeCell ref="B18:C18"/>
    <mergeCell ref="B19:C19"/>
    <mergeCell ref="B20:C20"/>
    <mergeCell ref="J14:J16"/>
    <mergeCell ref="K14:K16"/>
    <mergeCell ref="L14:U14"/>
    <mergeCell ref="A29:V29"/>
    <mergeCell ref="C33:V33"/>
    <mergeCell ref="C34:H34"/>
    <mergeCell ref="A36:A38"/>
    <mergeCell ref="B36:C38"/>
    <mergeCell ref="D36:D38"/>
    <mergeCell ref="E36:F36"/>
    <mergeCell ref="G36:G38"/>
    <mergeCell ref="H36:I37"/>
    <mergeCell ref="J36:J38"/>
    <mergeCell ref="T37:U37"/>
    <mergeCell ref="B39:C39"/>
    <mergeCell ref="B40:C40"/>
    <mergeCell ref="B41:C41"/>
    <mergeCell ref="B42:C42"/>
    <mergeCell ref="B43:C43"/>
    <mergeCell ref="K36:K38"/>
    <mergeCell ref="L36:U36"/>
    <mergeCell ref="V36:V38"/>
    <mergeCell ref="E37:E38"/>
    <mergeCell ref="F37:F38"/>
    <mergeCell ref="L37:L38"/>
    <mergeCell ref="M37:M38"/>
    <mergeCell ref="N37:O37"/>
    <mergeCell ref="P37:Q37"/>
    <mergeCell ref="R37:S37"/>
    <mergeCell ref="A46:V46"/>
    <mergeCell ref="C50:U51"/>
    <mergeCell ref="C52:H52"/>
    <mergeCell ref="A54:A56"/>
    <mergeCell ref="B54:C56"/>
    <mergeCell ref="D54:D56"/>
    <mergeCell ref="E54:F54"/>
    <mergeCell ref="G54:G56"/>
    <mergeCell ref="H54:I55"/>
    <mergeCell ref="J54:J56"/>
    <mergeCell ref="B62:C62"/>
    <mergeCell ref="B63:C63"/>
    <mergeCell ref="B64:C64"/>
    <mergeCell ref="B65:C65"/>
    <mergeCell ref="A68:V68"/>
    <mergeCell ref="C72:H72"/>
    <mergeCell ref="T55:U55"/>
    <mergeCell ref="B57:C57"/>
    <mergeCell ref="B58:C58"/>
    <mergeCell ref="B59:C59"/>
    <mergeCell ref="B60:C60"/>
    <mergeCell ref="B61:C61"/>
    <mergeCell ref="K54:K56"/>
    <mergeCell ref="L54:U54"/>
    <mergeCell ref="V54:V56"/>
    <mergeCell ref="E55:E56"/>
    <mergeCell ref="F55:F56"/>
    <mergeCell ref="L55:L56"/>
    <mergeCell ref="M55:M56"/>
    <mergeCell ref="N55:O55"/>
    <mergeCell ref="P55:Q55"/>
    <mergeCell ref="R55:S55"/>
    <mergeCell ref="C73:Q73"/>
    <mergeCell ref="A75:A77"/>
    <mergeCell ref="B75:C77"/>
    <mergeCell ref="D75:D77"/>
    <mergeCell ref="E75:F75"/>
    <mergeCell ref="G75:G77"/>
    <mergeCell ref="H75:I76"/>
    <mergeCell ref="J75:J77"/>
    <mergeCell ref="K75:K77"/>
    <mergeCell ref="L75:U75"/>
    <mergeCell ref="B78:C78"/>
    <mergeCell ref="B79:C79"/>
    <mergeCell ref="B80:C80"/>
    <mergeCell ref="B81:C81"/>
    <mergeCell ref="B82:C82"/>
    <mergeCell ref="B83:C83"/>
    <mergeCell ref="V75:V77"/>
    <mergeCell ref="E76:E77"/>
    <mergeCell ref="F76:F77"/>
    <mergeCell ref="L76:L77"/>
    <mergeCell ref="M76:M77"/>
    <mergeCell ref="N76:O76"/>
    <mergeCell ref="P76:Q76"/>
    <mergeCell ref="R76:S76"/>
    <mergeCell ref="T76:U76"/>
    <mergeCell ref="B91:C91"/>
    <mergeCell ref="H91:J91"/>
    <mergeCell ref="B92:C92"/>
    <mergeCell ref="B93:C93"/>
    <mergeCell ref="B84:C84"/>
    <mergeCell ref="A87:F87"/>
    <mergeCell ref="B88:C88"/>
    <mergeCell ref="B89:C89"/>
    <mergeCell ref="B90:C90"/>
    <mergeCell ref="H90:J90"/>
  </mergeCells>
  <pageMargins left="0.78740157480314965" right="0.43307086614173229" top="0.59055118110236227" bottom="0.55118110236220474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2"/>
  <sheetViews>
    <sheetView tabSelected="1" view="pageBreakPreview" zoomScaleNormal="84" zoomScaleSheetLayoutView="100" zoomScalePageLayoutView="98" workbookViewId="0">
      <selection activeCell="C4" sqref="C4"/>
    </sheetView>
  </sheetViews>
  <sheetFormatPr baseColWidth="10" defaultColWidth="9.140625" defaultRowHeight="13.5" x14ac:dyDescent="0.25"/>
  <cols>
    <col min="1" max="1" width="3.42578125" style="3" customWidth="1"/>
    <col min="2" max="2" width="20.7109375" style="2" customWidth="1"/>
    <col min="3" max="3" width="34.7109375" style="2" customWidth="1"/>
    <col min="4" max="4" width="6.7109375" style="2" hidden="1" customWidth="1"/>
    <col min="5" max="5" width="13.85546875" style="2" customWidth="1"/>
    <col min="6" max="6" width="12.7109375" style="2" customWidth="1"/>
    <col min="7" max="7" width="9.5703125" style="2" customWidth="1"/>
    <col min="8" max="8" width="8.85546875" style="6" hidden="1" customWidth="1"/>
    <col min="9" max="9" width="8" style="2" hidden="1" customWidth="1"/>
    <col min="10" max="10" width="9.42578125" style="2" hidden="1" customWidth="1"/>
    <col min="11" max="11" width="24.140625" style="2" hidden="1" customWidth="1"/>
    <col min="12" max="12" width="9.140625" style="2"/>
    <col min="13" max="13" width="9.42578125" style="2" bestFit="1" customWidth="1"/>
    <col min="14" max="256" width="9.140625" style="2"/>
    <col min="257" max="257" width="3.42578125" style="2" customWidth="1"/>
    <col min="258" max="258" width="15.42578125" style="2" customWidth="1"/>
    <col min="259" max="259" width="32" style="2" customWidth="1"/>
    <col min="260" max="260" width="0" style="2" hidden="1" customWidth="1"/>
    <col min="261" max="261" width="9.140625" style="2" customWidth="1"/>
    <col min="262" max="262" width="8.7109375" style="2" customWidth="1"/>
    <col min="263" max="263" width="8" style="2" customWidth="1"/>
    <col min="264" max="267" width="0" style="2" hidden="1" customWidth="1"/>
    <col min="268" max="512" width="9.140625" style="2"/>
    <col min="513" max="513" width="3.42578125" style="2" customWidth="1"/>
    <col min="514" max="514" width="15.42578125" style="2" customWidth="1"/>
    <col min="515" max="515" width="32" style="2" customWidth="1"/>
    <col min="516" max="516" width="0" style="2" hidden="1" customWidth="1"/>
    <col min="517" max="517" width="9.140625" style="2" customWidth="1"/>
    <col min="518" max="518" width="8.7109375" style="2" customWidth="1"/>
    <col min="519" max="519" width="8" style="2" customWidth="1"/>
    <col min="520" max="523" width="0" style="2" hidden="1" customWidth="1"/>
    <col min="524" max="768" width="9.140625" style="2"/>
    <col min="769" max="769" width="3.42578125" style="2" customWidth="1"/>
    <col min="770" max="770" width="15.42578125" style="2" customWidth="1"/>
    <col min="771" max="771" width="32" style="2" customWidth="1"/>
    <col min="772" max="772" width="0" style="2" hidden="1" customWidth="1"/>
    <col min="773" max="773" width="9.140625" style="2" customWidth="1"/>
    <col min="774" max="774" width="8.7109375" style="2" customWidth="1"/>
    <col min="775" max="775" width="8" style="2" customWidth="1"/>
    <col min="776" max="779" width="0" style="2" hidden="1" customWidth="1"/>
    <col min="780" max="1024" width="9.140625" style="2"/>
    <col min="1025" max="1025" width="3.42578125" style="2" customWidth="1"/>
    <col min="1026" max="1026" width="15.42578125" style="2" customWidth="1"/>
    <col min="1027" max="1027" width="32" style="2" customWidth="1"/>
    <col min="1028" max="1028" width="0" style="2" hidden="1" customWidth="1"/>
    <col min="1029" max="1029" width="9.140625" style="2" customWidth="1"/>
    <col min="1030" max="1030" width="8.7109375" style="2" customWidth="1"/>
    <col min="1031" max="1031" width="8" style="2" customWidth="1"/>
    <col min="1032" max="1035" width="0" style="2" hidden="1" customWidth="1"/>
    <col min="1036" max="1280" width="9.140625" style="2"/>
    <col min="1281" max="1281" width="3.42578125" style="2" customWidth="1"/>
    <col min="1282" max="1282" width="15.42578125" style="2" customWidth="1"/>
    <col min="1283" max="1283" width="32" style="2" customWidth="1"/>
    <col min="1284" max="1284" width="0" style="2" hidden="1" customWidth="1"/>
    <col min="1285" max="1285" width="9.140625" style="2" customWidth="1"/>
    <col min="1286" max="1286" width="8.7109375" style="2" customWidth="1"/>
    <col min="1287" max="1287" width="8" style="2" customWidth="1"/>
    <col min="1288" max="1291" width="0" style="2" hidden="1" customWidth="1"/>
    <col min="1292" max="1536" width="9.140625" style="2"/>
    <col min="1537" max="1537" width="3.42578125" style="2" customWidth="1"/>
    <col min="1538" max="1538" width="15.42578125" style="2" customWidth="1"/>
    <col min="1539" max="1539" width="32" style="2" customWidth="1"/>
    <col min="1540" max="1540" width="0" style="2" hidden="1" customWidth="1"/>
    <col min="1541" max="1541" width="9.140625" style="2" customWidth="1"/>
    <col min="1542" max="1542" width="8.7109375" style="2" customWidth="1"/>
    <col min="1543" max="1543" width="8" style="2" customWidth="1"/>
    <col min="1544" max="1547" width="0" style="2" hidden="1" customWidth="1"/>
    <col min="1548" max="1792" width="9.140625" style="2"/>
    <col min="1793" max="1793" width="3.42578125" style="2" customWidth="1"/>
    <col min="1794" max="1794" width="15.42578125" style="2" customWidth="1"/>
    <col min="1795" max="1795" width="32" style="2" customWidth="1"/>
    <col min="1796" max="1796" width="0" style="2" hidden="1" customWidth="1"/>
    <col min="1797" max="1797" width="9.140625" style="2" customWidth="1"/>
    <col min="1798" max="1798" width="8.7109375" style="2" customWidth="1"/>
    <col min="1799" max="1799" width="8" style="2" customWidth="1"/>
    <col min="1800" max="1803" width="0" style="2" hidden="1" customWidth="1"/>
    <col min="1804" max="2048" width="9.140625" style="2"/>
    <col min="2049" max="2049" width="3.42578125" style="2" customWidth="1"/>
    <col min="2050" max="2050" width="15.42578125" style="2" customWidth="1"/>
    <col min="2051" max="2051" width="32" style="2" customWidth="1"/>
    <col min="2052" max="2052" width="0" style="2" hidden="1" customWidth="1"/>
    <col min="2053" max="2053" width="9.140625" style="2" customWidth="1"/>
    <col min="2054" max="2054" width="8.7109375" style="2" customWidth="1"/>
    <col min="2055" max="2055" width="8" style="2" customWidth="1"/>
    <col min="2056" max="2059" width="0" style="2" hidden="1" customWidth="1"/>
    <col min="2060" max="2304" width="9.140625" style="2"/>
    <col min="2305" max="2305" width="3.42578125" style="2" customWidth="1"/>
    <col min="2306" max="2306" width="15.42578125" style="2" customWidth="1"/>
    <col min="2307" max="2307" width="32" style="2" customWidth="1"/>
    <col min="2308" max="2308" width="0" style="2" hidden="1" customWidth="1"/>
    <col min="2309" max="2309" width="9.140625" style="2" customWidth="1"/>
    <col min="2310" max="2310" width="8.7109375" style="2" customWidth="1"/>
    <col min="2311" max="2311" width="8" style="2" customWidth="1"/>
    <col min="2312" max="2315" width="0" style="2" hidden="1" customWidth="1"/>
    <col min="2316" max="2560" width="9.140625" style="2"/>
    <col min="2561" max="2561" width="3.42578125" style="2" customWidth="1"/>
    <col min="2562" max="2562" width="15.42578125" style="2" customWidth="1"/>
    <col min="2563" max="2563" width="32" style="2" customWidth="1"/>
    <col min="2564" max="2564" width="0" style="2" hidden="1" customWidth="1"/>
    <col min="2565" max="2565" width="9.140625" style="2" customWidth="1"/>
    <col min="2566" max="2566" width="8.7109375" style="2" customWidth="1"/>
    <col min="2567" max="2567" width="8" style="2" customWidth="1"/>
    <col min="2568" max="2571" width="0" style="2" hidden="1" customWidth="1"/>
    <col min="2572" max="2816" width="9.140625" style="2"/>
    <col min="2817" max="2817" width="3.42578125" style="2" customWidth="1"/>
    <col min="2818" max="2818" width="15.42578125" style="2" customWidth="1"/>
    <col min="2819" max="2819" width="32" style="2" customWidth="1"/>
    <col min="2820" max="2820" width="0" style="2" hidden="1" customWidth="1"/>
    <col min="2821" max="2821" width="9.140625" style="2" customWidth="1"/>
    <col min="2822" max="2822" width="8.7109375" style="2" customWidth="1"/>
    <col min="2823" max="2823" width="8" style="2" customWidth="1"/>
    <col min="2824" max="2827" width="0" style="2" hidden="1" customWidth="1"/>
    <col min="2828" max="3072" width="9.140625" style="2"/>
    <col min="3073" max="3073" width="3.42578125" style="2" customWidth="1"/>
    <col min="3074" max="3074" width="15.42578125" style="2" customWidth="1"/>
    <col min="3075" max="3075" width="32" style="2" customWidth="1"/>
    <col min="3076" max="3076" width="0" style="2" hidden="1" customWidth="1"/>
    <col min="3077" max="3077" width="9.140625" style="2" customWidth="1"/>
    <col min="3078" max="3078" width="8.7109375" style="2" customWidth="1"/>
    <col min="3079" max="3079" width="8" style="2" customWidth="1"/>
    <col min="3080" max="3083" width="0" style="2" hidden="1" customWidth="1"/>
    <col min="3084" max="3328" width="9.140625" style="2"/>
    <col min="3329" max="3329" width="3.42578125" style="2" customWidth="1"/>
    <col min="3330" max="3330" width="15.42578125" style="2" customWidth="1"/>
    <col min="3331" max="3331" width="32" style="2" customWidth="1"/>
    <col min="3332" max="3332" width="0" style="2" hidden="1" customWidth="1"/>
    <col min="3333" max="3333" width="9.140625" style="2" customWidth="1"/>
    <col min="3334" max="3334" width="8.7109375" style="2" customWidth="1"/>
    <col min="3335" max="3335" width="8" style="2" customWidth="1"/>
    <col min="3336" max="3339" width="0" style="2" hidden="1" customWidth="1"/>
    <col min="3340" max="3584" width="9.140625" style="2"/>
    <col min="3585" max="3585" width="3.42578125" style="2" customWidth="1"/>
    <col min="3586" max="3586" width="15.42578125" style="2" customWidth="1"/>
    <col min="3587" max="3587" width="32" style="2" customWidth="1"/>
    <col min="3588" max="3588" width="0" style="2" hidden="1" customWidth="1"/>
    <col min="3589" max="3589" width="9.140625" style="2" customWidth="1"/>
    <col min="3590" max="3590" width="8.7109375" style="2" customWidth="1"/>
    <col min="3591" max="3591" width="8" style="2" customWidth="1"/>
    <col min="3592" max="3595" width="0" style="2" hidden="1" customWidth="1"/>
    <col min="3596" max="3840" width="9.140625" style="2"/>
    <col min="3841" max="3841" width="3.42578125" style="2" customWidth="1"/>
    <col min="3842" max="3842" width="15.42578125" style="2" customWidth="1"/>
    <col min="3843" max="3843" width="32" style="2" customWidth="1"/>
    <col min="3844" max="3844" width="0" style="2" hidden="1" customWidth="1"/>
    <col min="3845" max="3845" width="9.140625" style="2" customWidth="1"/>
    <col min="3846" max="3846" width="8.7109375" style="2" customWidth="1"/>
    <col min="3847" max="3847" width="8" style="2" customWidth="1"/>
    <col min="3848" max="3851" width="0" style="2" hidden="1" customWidth="1"/>
    <col min="3852" max="4096" width="9.140625" style="2"/>
    <col min="4097" max="4097" width="3.42578125" style="2" customWidth="1"/>
    <col min="4098" max="4098" width="15.42578125" style="2" customWidth="1"/>
    <col min="4099" max="4099" width="32" style="2" customWidth="1"/>
    <col min="4100" max="4100" width="0" style="2" hidden="1" customWidth="1"/>
    <col min="4101" max="4101" width="9.140625" style="2" customWidth="1"/>
    <col min="4102" max="4102" width="8.7109375" style="2" customWidth="1"/>
    <col min="4103" max="4103" width="8" style="2" customWidth="1"/>
    <col min="4104" max="4107" width="0" style="2" hidden="1" customWidth="1"/>
    <col min="4108" max="4352" width="9.140625" style="2"/>
    <col min="4353" max="4353" width="3.42578125" style="2" customWidth="1"/>
    <col min="4354" max="4354" width="15.42578125" style="2" customWidth="1"/>
    <col min="4355" max="4355" width="32" style="2" customWidth="1"/>
    <col min="4356" max="4356" width="0" style="2" hidden="1" customWidth="1"/>
    <col min="4357" max="4357" width="9.140625" style="2" customWidth="1"/>
    <col min="4358" max="4358" width="8.7109375" style="2" customWidth="1"/>
    <col min="4359" max="4359" width="8" style="2" customWidth="1"/>
    <col min="4360" max="4363" width="0" style="2" hidden="1" customWidth="1"/>
    <col min="4364" max="4608" width="9.140625" style="2"/>
    <col min="4609" max="4609" width="3.42578125" style="2" customWidth="1"/>
    <col min="4610" max="4610" width="15.42578125" style="2" customWidth="1"/>
    <col min="4611" max="4611" width="32" style="2" customWidth="1"/>
    <col min="4612" max="4612" width="0" style="2" hidden="1" customWidth="1"/>
    <col min="4613" max="4613" width="9.140625" style="2" customWidth="1"/>
    <col min="4614" max="4614" width="8.7109375" style="2" customWidth="1"/>
    <col min="4615" max="4615" width="8" style="2" customWidth="1"/>
    <col min="4616" max="4619" width="0" style="2" hidden="1" customWidth="1"/>
    <col min="4620" max="4864" width="9.140625" style="2"/>
    <col min="4865" max="4865" width="3.42578125" style="2" customWidth="1"/>
    <col min="4866" max="4866" width="15.42578125" style="2" customWidth="1"/>
    <col min="4867" max="4867" width="32" style="2" customWidth="1"/>
    <col min="4868" max="4868" width="0" style="2" hidden="1" customWidth="1"/>
    <col min="4869" max="4869" width="9.140625" style="2" customWidth="1"/>
    <col min="4870" max="4870" width="8.7109375" style="2" customWidth="1"/>
    <col min="4871" max="4871" width="8" style="2" customWidth="1"/>
    <col min="4872" max="4875" width="0" style="2" hidden="1" customWidth="1"/>
    <col min="4876" max="5120" width="9.140625" style="2"/>
    <col min="5121" max="5121" width="3.42578125" style="2" customWidth="1"/>
    <col min="5122" max="5122" width="15.42578125" style="2" customWidth="1"/>
    <col min="5123" max="5123" width="32" style="2" customWidth="1"/>
    <col min="5124" max="5124" width="0" style="2" hidden="1" customWidth="1"/>
    <col min="5125" max="5125" width="9.140625" style="2" customWidth="1"/>
    <col min="5126" max="5126" width="8.7109375" style="2" customWidth="1"/>
    <col min="5127" max="5127" width="8" style="2" customWidth="1"/>
    <col min="5128" max="5131" width="0" style="2" hidden="1" customWidth="1"/>
    <col min="5132" max="5376" width="9.140625" style="2"/>
    <col min="5377" max="5377" width="3.42578125" style="2" customWidth="1"/>
    <col min="5378" max="5378" width="15.42578125" style="2" customWidth="1"/>
    <col min="5379" max="5379" width="32" style="2" customWidth="1"/>
    <col min="5380" max="5380" width="0" style="2" hidden="1" customWidth="1"/>
    <col min="5381" max="5381" width="9.140625" style="2" customWidth="1"/>
    <col min="5382" max="5382" width="8.7109375" style="2" customWidth="1"/>
    <col min="5383" max="5383" width="8" style="2" customWidth="1"/>
    <col min="5384" max="5387" width="0" style="2" hidden="1" customWidth="1"/>
    <col min="5388" max="5632" width="9.140625" style="2"/>
    <col min="5633" max="5633" width="3.42578125" style="2" customWidth="1"/>
    <col min="5634" max="5634" width="15.42578125" style="2" customWidth="1"/>
    <col min="5635" max="5635" width="32" style="2" customWidth="1"/>
    <col min="5636" max="5636" width="0" style="2" hidden="1" customWidth="1"/>
    <col min="5637" max="5637" width="9.140625" style="2" customWidth="1"/>
    <col min="5638" max="5638" width="8.7109375" style="2" customWidth="1"/>
    <col min="5639" max="5639" width="8" style="2" customWidth="1"/>
    <col min="5640" max="5643" width="0" style="2" hidden="1" customWidth="1"/>
    <col min="5644" max="5888" width="9.140625" style="2"/>
    <col min="5889" max="5889" width="3.42578125" style="2" customWidth="1"/>
    <col min="5890" max="5890" width="15.42578125" style="2" customWidth="1"/>
    <col min="5891" max="5891" width="32" style="2" customWidth="1"/>
    <col min="5892" max="5892" width="0" style="2" hidden="1" customWidth="1"/>
    <col min="5893" max="5893" width="9.140625" style="2" customWidth="1"/>
    <col min="5894" max="5894" width="8.7109375" style="2" customWidth="1"/>
    <col min="5895" max="5895" width="8" style="2" customWidth="1"/>
    <col min="5896" max="5899" width="0" style="2" hidden="1" customWidth="1"/>
    <col min="5900" max="6144" width="9.140625" style="2"/>
    <col min="6145" max="6145" width="3.42578125" style="2" customWidth="1"/>
    <col min="6146" max="6146" width="15.42578125" style="2" customWidth="1"/>
    <col min="6147" max="6147" width="32" style="2" customWidth="1"/>
    <col min="6148" max="6148" width="0" style="2" hidden="1" customWidth="1"/>
    <col min="6149" max="6149" width="9.140625" style="2" customWidth="1"/>
    <col min="6150" max="6150" width="8.7109375" style="2" customWidth="1"/>
    <col min="6151" max="6151" width="8" style="2" customWidth="1"/>
    <col min="6152" max="6155" width="0" style="2" hidden="1" customWidth="1"/>
    <col min="6156" max="6400" width="9.140625" style="2"/>
    <col min="6401" max="6401" width="3.42578125" style="2" customWidth="1"/>
    <col min="6402" max="6402" width="15.42578125" style="2" customWidth="1"/>
    <col min="6403" max="6403" width="32" style="2" customWidth="1"/>
    <col min="6404" max="6404" width="0" style="2" hidden="1" customWidth="1"/>
    <col min="6405" max="6405" width="9.140625" style="2" customWidth="1"/>
    <col min="6406" max="6406" width="8.7109375" style="2" customWidth="1"/>
    <col min="6407" max="6407" width="8" style="2" customWidth="1"/>
    <col min="6408" max="6411" width="0" style="2" hidden="1" customWidth="1"/>
    <col min="6412" max="6656" width="9.140625" style="2"/>
    <col min="6657" max="6657" width="3.42578125" style="2" customWidth="1"/>
    <col min="6658" max="6658" width="15.42578125" style="2" customWidth="1"/>
    <col min="6659" max="6659" width="32" style="2" customWidth="1"/>
    <col min="6660" max="6660" width="0" style="2" hidden="1" customWidth="1"/>
    <col min="6661" max="6661" width="9.140625" style="2" customWidth="1"/>
    <col min="6662" max="6662" width="8.7109375" style="2" customWidth="1"/>
    <col min="6663" max="6663" width="8" style="2" customWidth="1"/>
    <col min="6664" max="6667" width="0" style="2" hidden="1" customWidth="1"/>
    <col min="6668" max="6912" width="9.140625" style="2"/>
    <col min="6913" max="6913" width="3.42578125" style="2" customWidth="1"/>
    <col min="6914" max="6914" width="15.42578125" style="2" customWidth="1"/>
    <col min="6915" max="6915" width="32" style="2" customWidth="1"/>
    <col min="6916" max="6916" width="0" style="2" hidden="1" customWidth="1"/>
    <col min="6917" max="6917" width="9.140625" style="2" customWidth="1"/>
    <col min="6918" max="6918" width="8.7109375" style="2" customWidth="1"/>
    <col min="6919" max="6919" width="8" style="2" customWidth="1"/>
    <col min="6920" max="6923" width="0" style="2" hidden="1" customWidth="1"/>
    <col min="6924" max="7168" width="9.140625" style="2"/>
    <col min="7169" max="7169" width="3.42578125" style="2" customWidth="1"/>
    <col min="7170" max="7170" width="15.42578125" style="2" customWidth="1"/>
    <col min="7171" max="7171" width="32" style="2" customWidth="1"/>
    <col min="7172" max="7172" width="0" style="2" hidden="1" customWidth="1"/>
    <col min="7173" max="7173" width="9.140625" style="2" customWidth="1"/>
    <col min="7174" max="7174" width="8.7109375" style="2" customWidth="1"/>
    <col min="7175" max="7175" width="8" style="2" customWidth="1"/>
    <col min="7176" max="7179" width="0" style="2" hidden="1" customWidth="1"/>
    <col min="7180" max="7424" width="9.140625" style="2"/>
    <col min="7425" max="7425" width="3.42578125" style="2" customWidth="1"/>
    <col min="7426" max="7426" width="15.42578125" style="2" customWidth="1"/>
    <col min="7427" max="7427" width="32" style="2" customWidth="1"/>
    <col min="7428" max="7428" width="0" style="2" hidden="1" customWidth="1"/>
    <col min="7429" max="7429" width="9.140625" style="2" customWidth="1"/>
    <col min="7430" max="7430" width="8.7109375" style="2" customWidth="1"/>
    <col min="7431" max="7431" width="8" style="2" customWidth="1"/>
    <col min="7432" max="7435" width="0" style="2" hidden="1" customWidth="1"/>
    <col min="7436" max="7680" width="9.140625" style="2"/>
    <col min="7681" max="7681" width="3.42578125" style="2" customWidth="1"/>
    <col min="7682" max="7682" width="15.42578125" style="2" customWidth="1"/>
    <col min="7683" max="7683" width="32" style="2" customWidth="1"/>
    <col min="7684" max="7684" width="0" style="2" hidden="1" customWidth="1"/>
    <col min="7685" max="7685" width="9.140625" style="2" customWidth="1"/>
    <col min="7686" max="7686" width="8.7109375" style="2" customWidth="1"/>
    <col min="7687" max="7687" width="8" style="2" customWidth="1"/>
    <col min="7688" max="7691" width="0" style="2" hidden="1" customWidth="1"/>
    <col min="7692" max="7936" width="9.140625" style="2"/>
    <col min="7937" max="7937" width="3.42578125" style="2" customWidth="1"/>
    <col min="7938" max="7938" width="15.42578125" style="2" customWidth="1"/>
    <col min="7939" max="7939" width="32" style="2" customWidth="1"/>
    <col min="7940" max="7940" width="0" style="2" hidden="1" customWidth="1"/>
    <col min="7941" max="7941" width="9.140625" style="2" customWidth="1"/>
    <col min="7942" max="7942" width="8.7109375" style="2" customWidth="1"/>
    <col min="7943" max="7943" width="8" style="2" customWidth="1"/>
    <col min="7944" max="7947" width="0" style="2" hidden="1" customWidth="1"/>
    <col min="7948" max="8192" width="9.140625" style="2"/>
    <col min="8193" max="8193" width="3.42578125" style="2" customWidth="1"/>
    <col min="8194" max="8194" width="15.42578125" style="2" customWidth="1"/>
    <col min="8195" max="8195" width="32" style="2" customWidth="1"/>
    <col min="8196" max="8196" width="0" style="2" hidden="1" customWidth="1"/>
    <col min="8197" max="8197" width="9.140625" style="2" customWidth="1"/>
    <col min="8198" max="8198" width="8.7109375" style="2" customWidth="1"/>
    <col min="8199" max="8199" width="8" style="2" customWidth="1"/>
    <col min="8200" max="8203" width="0" style="2" hidden="1" customWidth="1"/>
    <col min="8204" max="8448" width="9.140625" style="2"/>
    <col min="8449" max="8449" width="3.42578125" style="2" customWidth="1"/>
    <col min="8450" max="8450" width="15.42578125" style="2" customWidth="1"/>
    <col min="8451" max="8451" width="32" style="2" customWidth="1"/>
    <col min="8452" max="8452" width="0" style="2" hidden="1" customWidth="1"/>
    <col min="8453" max="8453" width="9.140625" style="2" customWidth="1"/>
    <col min="8454" max="8454" width="8.7109375" style="2" customWidth="1"/>
    <col min="8455" max="8455" width="8" style="2" customWidth="1"/>
    <col min="8456" max="8459" width="0" style="2" hidden="1" customWidth="1"/>
    <col min="8460" max="8704" width="9.140625" style="2"/>
    <col min="8705" max="8705" width="3.42578125" style="2" customWidth="1"/>
    <col min="8706" max="8706" width="15.42578125" style="2" customWidth="1"/>
    <col min="8707" max="8707" width="32" style="2" customWidth="1"/>
    <col min="8708" max="8708" width="0" style="2" hidden="1" customWidth="1"/>
    <col min="8709" max="8709" width="9.140625" style="2" customWidth="1"/>
    <col min="8710" max="8710" width="8.7109375" style="2" customWidth="1"/>
    <col min="8711" max="8711" width="8" style="2" customWidth="1"/>
    <col min="8712" max="8715" width="0" style="2" hidden="1" customWidth="1"/>
    <col min="8716" max="8960" width="9.140625" style="2"/>
    <col min="8961" max="8961" width="3.42578125" style="2" customWidth="1"/>
    <col min="8962" max="8962" width="15.42578125" style="2" customWidth="1"/>
    <col min="8963" max="8963" width="32" style="2" customWidth="1"/>
    <col min="8964" max="8964" width="0" style="2" hidden="1" customWidth="1"/>
    <col min="8965" max="8965" width="9.140625" style="2" customWidth="1"/>
    <col min="8966" max="8966" width="8.7109375" style="2" customWidth="1"/>
    <col min="8967" max="8967" width="8" style="2" customWidth="1"/>
    <col min="8968" max="8971" width="0" style="2" hidden="1" customWidth="1"/>
    <col min="8972" max="9216" width="9.140625" style="2"/>
    <col min="9217" max="9217" width="3.42578125" style="2" customWidth="1"/>
    <col min="9218" max="9218" width="15.42578125" style="2" customWidth="1"/>
    <col min="9219" max="9219" width="32" style="2" customWidth="1"/>
    <col min="9220" max="9220" width="0" style="2" hidden="1" customWidth="1"/>
    <col min="9221" max="9221" width="9.140625" style="2" customWidth="1"/>
    <col min="9222" max="9222" width="8.7109375" style="2" customWidth="1"/>
    <col min="9223" max="9223" width="8" style="2" customWidth="1"/>
    <col min="9224" max="9227" width="0" style="2" hidden="1" customWidth="1"/>
    <col min="9228" max="9472" width="9.140625" style="2"/>
    <col min="9473" max="9473" width="3.42578125" style="2" customWidth="1"/>
    <col min="9474" max="9474" width="15.42578125" style="2" customWidth="1"/>
    <col min="9475" max="9475" width="32" style="2" customWidth="1"/>
    <col min="9476" max="9476" width="0" style="2" hidden="1" customWidth="1"/>
    <col min="9477" max="9477" width="9.140625" style="2" customWidth="1"/>
    <col min="9478" max="9478" width="8.7109375" style="2" customWidth="1"/>
    <col min="9479" max="9479" width="8" style="2" customWidth="1"/>
    <col min="9480" max="9483" width="0" style="2" hidden="1" customWidth="1"/>
    <col min="9484" max="9728" width="9.140625" style="2"/>
    <col min="9729" max="9729" width="3.42578125" style="2" customWidth="1"/>
    <col min="9730" max="9730" width="15.42578125" style="2" customWidth="1"/>
    <col min="9731" max="9731" width="32" style="2" customWidth="1"/>
    <col min="9732" max="9732" width="0" style="2" hidden="1" customWidth="1"/>
    <col min="9733" max="9733" width="9.140625" style="2" customWidth="1"/>
    <col min="9734" max="9734" width="8.7109375" style="2" customWidth="1"/>
    <col min="9735" max="9735" width="8" style="2" customWidth="1"/>
    <col min="9736" max="9739" width="0" style="2" hidden="1" customWidth="1"/>
    <col min="9740" max="9984" width="9.140625" style="2"/>
    <col min="9985" max="9985" width="3.42578125" style="2" customWidth="1"/>
    <col min="9986" max="9986" width="15.42578125" style="2" customWidth="1"/>
    <col min="9987" max="9987" width="32" style="2" customWidth="1"/>
    <col min="9988" max="9988" width="0" style="2" hidden="1" customWidth="1"/>
    <col min="9989" max="9989" width="9.140625" style="2" customWidth="1"/>
    <col min="9990" max="9990" width="8.7109375" style="2" customWidth="1"/>
    <col min="9991" max="9991" width="8" style="2" customWidth="1"/>
    <col min="9992" max="9995" width="0" style="2" hidden="1" customWidth="1"/>
    <col min="9996" max="10240" width="9.140625" style="2"/>
    <col min="10241" max="10241" width="3.42578125" style="2" customWidth="1"/>
    <col min="10242" max="10242" width="15.42578125" style="2" customWidth="1"/>
    <col min="10243" max="10243" width="32" style="2" customWidth="1"/>
    <col min="10244" max="10244" width="0" style="2" hidden="1" customWidth="1"/>
    <col min="10245" max="10245" width="9.140625" style="2" customWidth="1"/>
    <col min="10246" max="10246" width="8.7109375" style="2" customWidth="1"/>
    <col min="10247" max="10247" width="8" style="2" customWidth="1"/>
    <col min="10248" max="10251" width="0" style="2" hidden="1" customWidth="1"/>
    <col min="10252" max="10496" width="9.140625" style="2"/>
    <col min="10497" max="10497" width="3.42578125" style="2" customWidth="1"/>
    <col min="10498" max="10498" width="15.42578125" style="2" customWidth="1"/>
    <col min="10499" max="10499" width="32" style="2" customWidth="1"/>
    <col min="10500" max="10500" width="0" style="2" hidden="1" customWidth="1"/>
    <col min="10501" max="10501" width="9.140625" style="2" customWidth="1"/>
    <col min="10502" max="10502" width="8.7109375" style="2" customWidth="1"/>
    <col min="10503" max="10503" width="8" style="2" customWidth="1"/>
    <col min="10504" max="10507" width="0" style="2" hidden="1" customWidth="1"/>
    <col min="10508" max="10752" width="9.140625" style="2"/>
    <col min="10753" max="10753" width="3.42578125" style="2" customWidth="1"/>
    <col min="10754" max="10754" width="15.42578125" style="2" customWidth="1"/>
    <col min="10755" max="10755" width="32" style="2" customWidth="1"/>
    <col min="10756" max="10756" width="0" style="2" hidden="1" customWidth="1"/>
    <col min="10757" max="10757" width="9.140625" style="2" customWidth="1"/>
    <col min="10758" max="10758" width="8.7109375" style="2" customWidth="1"/>
    <col min="10759" max="10759" width="8" style="2" customWidth="1"/>
    <col min="10760" max="10763" width="0" style="2" hidden="1" customWidth="1"/>
    <col min="10764" max="11008" width="9.140625" style="2"/>
    <col min="11009" max="11009" width="3.42578125" style="2" customWidth="1"/>
    <col min="11010" max="11010" width="15.42578125" style="2" customWidth="1"/>
    <col min="11011" max="11011" width="32" style="2" customWidth="1"/>
    <col min="11012" max="11012" width="0" style="2" hidden="1" customWidth="1"/>
    <col min="11013" max="11013" width="9.140625" style="2" customWidth="1"/>
    <col min="11014" max="11014" width="8.7109375" style="2" customWidth="1"/>
    <col min="11015" max="11015" width="8" style="2" customWidth="1"/>
    <col min="11016" max="11019" width="0" style="2" hidden="1" customWidth="1"/>
    <col min="11020" max="11264" width="9.140625" style="2"/>
    <col min="11265" max="11265" width="3.42578125" style="2" customWidth="1"/>
    <col min="11266" max="11266" width="15.42578125" style="2" customWidth="1"/>
    <col min="11267" max="11267" width="32" style="2" customWidth="1"/>
    <col min="11268" max="11268" width="0" style="2" hidden="1" customWidth="1"/>
    <col min="11269" max="11269" width="9.140625" style="2" customWidth="1"/>
    <col min="11270" max="11270" width="8.7109375" style="2" customWidth="1"/>
    <col min="11271" max="11271" width="8" style="2" customWidth="1"/>
    <col min="11272" max="11275" width="0" style="2" hidden="1" customWidth="1"/>
    <col min="11276" max="11520" width="9.140625" style="2"/>
    <col min="11521" max="11521" width="3.42578125" style="2" customWidth="1"/>
    <col min="11522" max="11522" width="15.42578125" style="2" customWidth="1"/>
    <col min="11523" max="11523" width="32" style="2" customWidth="1"/>
    <col min="11524" max="11524" width="0" style="2" hidden="1" customWidth="1"/>
    <col min="11525" max="11525" width="9.140625" style="2" customWidth="1"/>
    <col min="11526" max="11526" width="8.7109375" style="2" customWidth="1"/>
    <col min="11527" max="11527" width="8" style="2" customWidth="1"/>
    <col min="11528" max="11531" width="0" style="2" hidden="1" customWidth="1"/>
    <col min="11532" max="11776" width="9.140625" style="2"/>
    <col min="11777" max="11777" width="3.42578125" style="2" customWidth="1"/>
    <col min="11778" max="11778" width="15.42578125" style="2" customWidth="1"/>
    <col min="11779" max="11779" width="32" style="2" customWidth="1"/>
    <col min="11780" max="11780" width="0" style="2" hidden="1" customWidth="1"/>
    <col min="11781" max="11781" width="9.140625" style="2" customWidth="1"/>
    <col min="11782" max="11782" width="8.7109375" style="2" customWidth="1"/>
    <col min="11783" max="11783" width="8" style="2" customWidth="1"/>
    <col min="11784" max="11787" width="0" style="2" hidden="1" customWidth="1"/>
    <col min="11788" max="12032" width="9.140625" style="2"/>
    <col min="12033" max="12033" width="3.42578125" style="2" customWidth="1"/>
    <col min="12034" max="12034" width="15.42578125" style="2" customWidth="1"/>
    <col min="12035" max="12035" width="32" style="2" customWidth="1"/>
    <col min="12036" max="12036" width="0" style="2" hidden="1" customWidth="1"/>
    <col min="12037" max="12037" width="9.140625" style="2" customWidth="1"/>
    <col min="12038" max="12038" width="8.7109375" style="2" customWidth="1"/>
    <col min="12039" max="12039" width="8" style="2" customWidth="1"/>
    <col min="12040" max="12043" width="0" style="2" hidden="1" customWidth="1"/>
    <col min="12044" max="12288" width="9.140625" style="2"/>
    <col min="12289" max="12289" width="3.42578125" style="2" customWidth="1"/>
    <col min="12290" max="12290" width="15.42578125" style="2" customWidth="1"/>
    <col min="12291" max="12291" width="32" style="2" customWidth="1"/>
    <col min="12292" max="12292" width="0" style="2" hidden="1" customWidth="1"/>
    <col min="12293" max="12293" width="9.140625" style="2" customWidth="1"/>
    <col min="12294" max="12294" width="8.7109375" style="2" customWidth="1"/>
    <col min="12295" max="12295" width="8" style="2" customWidth="1"/>
    <col min="12296" max="12299" width="0" style="2" hidden="1" customWidth="1"/>
    <col min="12300" max="12544" width="9.140625" style="2"/>
    <col min="12545" max="12545" width="3.42578125" style="2" customWidth="1"/>
    <col min="12546" max="12546" width="15.42578125" style="2" customWidth="1"/>
    <col min="12547" max="12547" width="32" style="2" customWidth="1"/>
    <col min="12548" max="12548" width="0" style="2" hidden="1" customWidth="1"/>
    <col min="12549" max="12549" width="9.140625" style="2" customWidth="1"/>
    <col min="12550" max="12550" width="8.7109375" style="2" customWidth="1"/>
    <col min="12551" max="12551" width="8" style="2" customWidth="1"/>
    <col min="12552" max="12555" width="0" style="2" hidden="1" customWidth="1"/>
    <col min="12556" max="12800" width="9.140625" style="2"/>
    <col min="12801" max="12801" width="3.42578125" style="2" customWidth="1"/>
    <col min="12802" max="12802" width="15.42578125" style="2" customWidth="1"/>
    <col min="12803" max="12803" width="32" style="2" customWidth="1"/>
    <col min="12804" max="12804" width="0" style="2" hidden="1" customWidth="1"/>
    <col min="12805" max="12805" width="9.140625" style="2" customWidth="1"/>
    <col min="12806" max="12806" width="8.7109375" style="2" customWidth="1"/>
    <col min="12807" max="12807" width="8" style="2" customWidth="1"/>
    <col min="12808" max="12811" width="0" style="2" hidden="1" customWidth="1"/>
    <col min="12812" max="13056" width="9.140625" style="2"/>
    <col min="13057" max="13057" width="3.42578125" style="2" customWidth="1"/>
    <col min="13058" max="13058" width="15.42578125" style="2" customWidth="1"/>
    <col min="13059" max="13059" width="32" style="2" customWidth="1"/>
    <col min="13060" max="13060" width="0" style="2" hidden="1" customWidth="1"/>
    <col min="13061" max="13061" width="9.140625" style="2" customWidth="1"/>
    <col min="13062" max="13062" width="8.7109375" style="2" customWidth="1"/>
    <col min="13063" max="13063" width="8" style="2" customWidth="1"/>
    <col min="13064" max="13067" width="0" style="2" hidden="1" customWidth="1"/>
    <col min="13068" max="13312" width="9.140625" style="2"/>
    <col min="13313" max="13313" width="3.42578125" style="2" customWidth="1"/>
    <col min="13314" max="13314" width="15.42578125" style="2" customWidth="1"/>
    <col min="13315" max="13315" width="32" style="2" customWidth="1"/>
    <col min="13316" max="13316" width="0" style="2" hidden="1" customWidth="1"/>
    <col min="13317" max="13317" width="9.140625" style="2" customWidth="1"/>
    <col min="13318" max="13318" width="8.7109375" style="2" customWidth="1"/>
    <col min="13319" max="13319" width="8" style="2" customWidth="1"/>
    <col min="13320" max="13323" width="0" style="2" hidden="1" customWidth="1"/>
    <col min="13324" max="13568" width="9.140625" style="2"/>
    <col min="13569" max="13569" width="3.42578125" style="2" customWidth="1"/>
    <col min="13570" max="13570" width="15.42578125" style="2" customWidth="1"/>
    <col min="13571" max="13571" width="32" style="2" customWidth="1"/>
    <col min="13572" max="13572" width="0" style="2" hidden="1" customWidth="1"/>
    <col min="13573" max="13573" width="9.140625" style="2" customWidth="1"/>
    <col min="13574" max="13574" width="8.7109375" style="2" customWidth="1"/>
    <col min="13575" max="13575" width="8" style="2" customWidth="1"/>
    <col min="13576" max="13579" width="0" style="2" hidden="1" customWidth="1"/>
    <col min="13580" max="13824" width="9.140625" style="2"/>
    <col min="13825" max="13825" width="3.42578125" style="2" customWidth="1"/>
    <col min="13826" max="13826" width="15.42578125" style="2" customWidth="1"/>
    <col min="13827" max="13827" width="32" style="2" customWidth="1"/>
    <col min="13828" max="13828" width="0" style="2" hidden="1" customWidth="1"/>
    <col min="13829" max="13829" width="9.140625" style="2" customWidth="1"/>
    <col min="13830" max="13830" width="8.7109375" style="2" customWidth="1"/>
    <col min="13831" max="13831" width="8" style="2" customWidth="1"/>
    <col min="13832" max="13835" width="0" style="2" hidden="1" customWidth="1"/>
    <col min="13836" max="14080" width="9.140625" style="2"/>
    <col min="14081" max="14081" width="3.42578125" style="2" customWidth="1"/>
    <col min="14082" max="14082" width="15.42578125" style="2" customWidth="1"/>
    <col min="14083" max="14083" width="32" style="2" customWidth="1"/>
    <col min="14084" max="14084" width="0" style="2" hidden="1" customWidth="1"/>
    <col min="14085" max="14085" width="9.140625" style="2" customWidth="1"/>
    <col min="14086" max="14086" width="8.7109375" style="2" customWidth="1"/>
    <col min="14087" max="14087" width="8" style="2" customWidth="1"/>
    <col min="14088" max="14091" width="0" style="2" hidden="1" customWidth="1"/>
    <col min="14092" max="14336" width="9.140625" style="2"/>
    <col min="14337" max="14337" width="3.42578125" style="2" customWidth="1"/>
    <col min="14338" max="14338" width="15.42578125" style="2" customWidth="1"/>
    <col min="14339" max="14339" width="32" style="2" customWidth="1"/>
    <col min="14340" max="14340" width="0" style="2" hidden="1" customWidth="1"/>
    <col min="14341" max="14341" width="9.140625" style="2" customWidth="1"/>
    <col min="14342" max="14342" width="8.7109375" style="2" customWidth="1"/>
    <col min="14343" max="14343" width="8" style="2" customWidth="1"/>
    <col min="14344" max="14347" width="0" style="2" hidden="1" customWidth="1"/>
    <col min="14348" max="14592" width="9.140625" style="2"/>
    <col min="14593" max="14593" width="3.42578125" style="2" customWidth="1"/>
    <col min="14594" max="14594" width="15.42578125" style="2" customWidth="1"/>
    <col min="14595" max="14595" width="32" style="2" customWidth="1"/>
    <col min="14596" max="14596" width="0" style="2" hidden="1" customWidth="1"/>
    <col min="14597" max="14597" width="9.140625" style="2" customWidth="1"/>
    <col min="14598" max="14598" width="8.7109375" style="2" customWidth="1"/>
    <col min="14599" max="14599" width="8" style="2" customWidth="1"/>
    <col min="14600" max="14603" width="0" style="2" hidden="1" customWidth="1"/>
    <col min="14604" max="14848" width="9.140625" style="2"/>
    <col min="14849" max="14849" width="3.42578125" style="2" customWidth="1"/>
    <col min="14850" max="14850" width="15.42578125" style="2" customWidth="1"/>
    <col min="14851" max="14851" width="32" style="2" customWidth="1"/>
    <col min="14852" max="14852" width="0" style="2" hidden="1" customWidth="1"/>
    <col min="14853" max="14853" width="9.140625" style="2" customWidth="1"/>
    <col min="14854" max="14854" width="8.7109375" style="2" customWidth="1"/>
    <col min="14855" max="14855" width="8" style="2" customWidth="1"/>
    <col min="14856" max="14859" width="0" style="2" hidden="1" customWidth="1"/>
    <col min="14860" max="15104" width="9.140625" style="2"/>
    <col min="15105" max="15105" width="3.42578125" style="2" customWidth="1"/>
    <col min="15106" max="15106" width="15.42578125" style="2" customWidth="1"/>
    <col min="15107" max="15107" width="32" style="2" customWidth="1"/>
    <col min="15108" max="15108" width="0" style="2" hidden="1" customWidth="1"/>
    <col min="15109" max="15109" width="9.140625" style="2" customWidth="1"/>
    <col min="15110" max="15110" width="8.7109375" style="2" customWidth="1"/>
    <col min="15111" max="15111" width="8" style="2" customWidth="1"/>
    <col min="15112" max="15115" width="0" style="2" hidden="1" customWidth="1"/>
    <col min="15116" max="15360" width="9.140625" style="2"/>
    <col min="15361" max="15361" width="3.42578125" style="2" customWidth="1"/>
    <col min="15362" max="15362" width="15.42578125" style="2" customWidth="1"/>
    <col min="15363" max="15363" width="32" style="2" customWidth="1"/>
    <col min="15364" max="15364" width="0" style="2" hidden="1" customWidth="1"/>
    <col min="15365" max="15365" width="9.140625" style="2" customWidth="1"/>
    <col min="15366" max="15366" width="8.7109375" style="2" customWidth="1"/>
    <col min="15367" max="15367" width="8" style="2" customWidth="1"/>
    <col min="15368" max="15371" width="0" style="2" hidden="1" customWidth="1"/>
    <col min="15372" max="15616" width="9.140625" style="2"/>
    <col min="15617" max="15617" width="3.42578125" style="2" customWidth="1"/>
    <col min="15618" max="15618" width="15.42578125" style="2" customWidth="1"/>
    <col min="15619" max="15619" width="32" style="2" customWidth="1"/>
    <col min="15620" max="15620" width="0" style="2" hidden="1" customWidth="1"/>
    <col min="15621" max="15621" width="9.140625" style="2" customWidth="1"/>
    <col min="15622" max="15622" width="8.7109375" style="2" customWidth="1"/>
    <col min="15623" max="15623" width="8" style="2" customWidth="1"/>
    <col min="15624" max="15627" width="0" style="2" hidden="1" customWidth="1"/>
    <col min="15628" max="15872" width="9.140625" style="2"/>
    <col min="15873" max="15873" width="3.42578125" style="2" customWidth="1"/>
    <col min="15874" max="15874" width="15.42578125" style="2" customWidth="1"/>
    <col min="15875" max="15875" width="32" style="2" customWidth="1"/>
    <col min="15876" max="15876" width="0" style="2" hidden="1" customWidth="1"/>
    <col min="15877" max="15877" width="9.140625" style="2" customWidth="1"/>
    <col min="15878" max="15878" width="8.7109375" style="2" customWidth="1"/>
    <col min="15879" max="15879" width="8" style="2" customWidth="1"/>
    <col min="15880" max="15883" width="0" style="2" hidden="1" customWidth="1"/>
    <col min="15884" max="16128" width="9.140625" style="2"/>
    <col min="16129" max="16129" width="3.42578125" style="2" customWidth="1"/>
    <col min="16130" max="16130" width="15.42578125" style="2" customWidth="1"/>
    <col min="16131" max="16131" width="32" style="2" customWidth="1"/>
    <col min="16132" max="16132" width="0" style="2" hidden="1" customWidth="1"/>
    <col min="16133" max="16133" width="9.140625" style="2" customWidth="1"/>
    <col min="16134" max="16134" width="8.7109375" style="2" customWidth="1"/>
    <col min="16135" max="16135" width="8" style="2" customWidth="1"/>
    <col min="16136" max="16139" width="0" style="2" hidden="1" customWidth="1"/>
    <col min="16140" max="16384" width="9.140625" style="2"/>
  </cols>
  <sheetData>
    <row r="1" spans="1:22" ht="21.75" customHeight="1" x14ac:dyDescent="0.3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</row>
    <row r="2" spans="1:22" ht="21.75" customHeight="1" x14ac:dyDescent="0.3">
      <c r="A2" s="222" t="s">
        <v>19</v>
      </c>
      <c r="B2" s="222"/>
      <c r="C2" s="89" t="s">
        <v>188</v>
      </c>
      <c r="D2" s="89"/>
      <c r="E2" s="89"/>
      <c r="F2" s="89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ht="21.75" customHeight="1" x14ac:dyDescent="0.3">
      <c r="A3" s="7" t="s">
        <v>2</v>
      </c>
      <c r="B3" s="8"/>
      <c r="C3" s="8" t="s">
        <v>3</v>
      </c>
      <c r="D3" s="8"/>
      <c r="E3" s="4"/>
      <c r="F3" s="4"/>
      <c r="G3" s="4"/>
      <c r="H3" s="5"/>
    </row>
    <row r="4" spans="1:22" ht="21.75" customHeight="1" x14ac:dyDescent="0.3">
      <c r="A4" s="7" t="s">
        <v>4</v>
      </c>
      <c r="B4" s="8"/>
      <c r="C4" s="8" t="s">
        <v>5</v>
      </c>
      <c r="D4" s="8"/>
      <c r="E4" s="4"/>
      <c r="F4" s="4"/>
      <c r="G4" s="4"/>
      <c r="H4" s="5"/>
    </row>
    <row r="5" spans="1:22" ht="21.75" customHeight="1" x14ac:dyDescent="0.3">
      <c r="A5" s="7" t="s">
        <v>6</v>
      </c>
      <c r="B5" s="8"/>
      <c r="C5" s="8" t="s">
        <v>7</v>
      </c>
      <c r="D5" s="8"/>
      <c r="E5" s="4"/>
      <c r="F5" s="4"/>
      <c r="G5" s="4"/>
      <c r="H5" s="5"/>
    </row>
    <row r="6" spans="1:22" ht="21.75" customHeight="1" x14ac:dyDescent="0.25">
      <c r="A6" s="9" t="s">
        <v>8</v>
      </c>
      <c r="B6" s="9"/>
      <c r="C6" s="168" t="s">
        <v>189</v>
      </c>
      <c r="D6" s="168"/>
      <c r="E6" s="168"/>
      <c r="F6" s="168"/>
      <c r="G6" s="168"/>
      <c r="H6" s="168"/>
      <c r="I6" s="168"/>
      <c r="J6" s="168"/>
      <c r="K6" s="168"/>
      <c r="L6" s="190"/>
      <c r="M6" s="190"/>
      <c r="N6" s="190"/>
      <c r="O6" s="190"/>
      <c r="P6" s="190"/>
      <c r="Q6" s="190"/>
      <c r="R6" s="190"/>
      <c r="S6" s="190"/>
      <c r="T6" s="190"/>
      <c r="U6" s="190"/>
    </row>
    <row r="7" spans="1:22" ht="12.75" customHeight="1" x14ac:dyDescent="0.25">
      <c r="A7" s="10"/>
      <c r="B7" s="10"/>
      <c r="C7" s="168"/>
      <c r="D7" s="168"/>
      <c r="E7" s="168"/>
      <c r="F7" s="168"/>
      <c r="G7" s="168"/>
      <c r="H7" s="168"/>
      <c r="I7" s="168"/>
      <c r="J7" s="168"/>
      <c r="K7" s="168"/>
      <c r="L7" s="190"/>
      <c r="M7" s="190"/>
      <c r="N7" s="190"/>
      <c r="O7" s="190"/>
      <c r="P7" s="190"/>
      <c r="Q7" s="190"/>
      <c r="R7" s="190"/>
      <c r="S7" s="190"/>
      <c r="T7" s="190"/>
      <c r="U7" s="190"/>
    </row>
    <row r="8" spans="1:22" ht="27" customHeight="1" x14ac:dyDescent="0.25">
      <c r="A8" s="10" t="s">
        <v>10</v>
      </c>
      <c r="B8" s="10"/>
      <c r="C8" s="215" t="s">
        <v>11</v>
      </c>
      <c r="D8" s="215"/>
      <c r="E8" s="215"/>
      <c r="F8" s="215"/>
      <c r="G8" s="215"/>
      <c r="H8" s="215"/>
      <c r="I8" s="215"/>
      <c r="J8" s="215"/>
      <c r="K8" s="215"/>
    </row>
    <row r="9" spans="1:22" ht="21.75" customHeight="1" x14ac:dyDescent="0.25">
      <c r="A9" s="223" t="s">
        <v>130</v>
      </c>
      <c r="B9" s="223"/>
      <c r="C9" s="90">
        <f>M23</f>
        <v>20000</v>
      </c>
      <c r="D9" s="12"/>
      <c r="E9" s="12"/>
      <c r="F9" s="12"/>
      <c r="G9" s="12"/>
      <c r="H9" s="13"/>
      <c r="I9" s="14"/>
      <c r="J9" s="14"/>
      <c r="K9" s="14"/>
    </row>
    <row r="10" spans="1:22" ht="21.75" customHeight="1" x14ac:dyDescent="0.25">
      <c r="A10" s="169" t="s">
        <v>12</v>
      </c>
      <c r="B10" s="169" t="s">
        <v>13</v>
      </c>
      <c r="C10" s="169"/>
      <c r="D10" s="170" t="s">
        <v>14</v>
      </c>
      <c r="E10" s="163" t="s">
        <v>15</v>
      </c>
      <c r="F10" s="163"/>
      <c r="G10" s="169" t="s">
        <v>16</v>
      </c>
      <c r="H10" s="213" t="s">
        <v>17</v>
      </c>
      <c r="I10" s="213"/>
      <c r="J10" s="212" t="s">
        <v>18</v>
      </c>
      <c r="K10" s="213" t="s">
        <v>19</v>
      </c>
      <c r="L10" s="163" t="s">
        <v>20</v>
      </c>
      <c r="M10" s="163"/>
      <c r="N10" s="163"/>
      <c r="O10" s="163"/>
      <c r="P10" s="163"/>
      <c r="Q10" s="163"/>
      <c r="R10" s="163"/>
      <c r="S10" s="163"/>
      <c r="T10" s="163"/>
      <c r="U10" s="163"/>
      <c r="V10" s="201" t="s">
        <v>21</v>
      </c>
    </row>
    <row r="11" spans="1:22" ht="21.75" customHeight="1" x14ac:dyDescent="0.25">
      <c r="A11" s="169"/>
      <c r="B11" s="169"/>
      <c r="C11" s="169"/>
      <c r="D11" s="170"/>
      <c r="E11" s="163" t="s">
        <v>22</v>
      </c>
      <c r="F11" s="163" t="s">
        <v>23</v>
      </c>
      <c r="G11" s="169"/>
      <c r="H11" s="213"/>
      <c r="I11" s="213"/>
      <c r="J11" s="212"/>
      <c r="K11" s="213"/>
      <c r="L11" s="169" t="s">
        <v>24</v>
      </c>
      <c r="M11" s="169" t="s">
        <v>118</v>
      </c>
      <c r="N11" s="169" t="s">
        <v>25</v>
      </c>
      <c r="O11" s="169"/>
      <c r="P11" s="169" t="s">
        <v>26</v>
      </c>
      <c r="Q11" s="169"/>
      <c r="R11" s="169" t="s">
        <v>27</v>
      </c>
      <c r="S11" s="169"/>
      <c r="T11" s="169" t="s">
        <v>28</v>
      </c>
      <c r="U11" s="169"/>
      <c r="V11" s="202"/>
    </row>
    <row r="12" spans="1:22" ht="21.75" customHeight="1" x14ac:dyDescent="0.3">
      <c r="A12" s="169"/>
      <c r="B12" s="169"/>
      <c r="C12" s="169"/>
      <c r="D12" s="170"/>
      <c r="E12" s="163"/>
      <c r="F12" s="163"/>
      <c r="G12" s="169"/>
      <c r="H12" s="15" t="s">
        <v>29</v>
      </c>
      <c r="I12" s="16" t="s">
        <v>30</v>
      </c>
      <c r="J12" s="212"/>
      <c r="K12" s="213"/>
      <c r="L12" s="203"/>
      <c r="M12" s="203"/>
      <c r="N12" s="17" t="s">
        <v>31</v>
      </c>
      <c r="O12" s="17" t="s">
        <v>32</v>
      </c>
      <c r="P12" s="17" t="s">
        <v>31</v>
      </c>
      <c r="Q12" s="17" t="s">
        <v>32</v>
      </c>
      <c r="R12" s="17" t="s">
        <v>31</v>
      </c>
      <c r="S12" s="17" t="s">
        <v>32</v>
      </c>
      <c r="T12" s="17" t="s">
        <v>31</v>
      </c>
      <c r="U12" s="17" t="s">
        <v>32</v>
      </c>
      <c r="V12" s="202"/>
    </row>
    <row r="13" spans="1:22" ht="27.75" customHeight="1" x14ac:dyDescent="0.25">
      <c r="A13" s="18" t="s">
        <v>33</v>
      </c>
      <c r="B13" s="159" t="s">
        <v>34</v>
      </c>
      <c r="C13" s="159"/>
      <c r="D13" s="19" t="s">
        <v>35</v>
      </c>
      <c r="E13" s="20" t="s">
        <v>36</v>
      </c>
      <c r="F13" s="20" t="s">
        <v>36</v>
      </c>
      <c r="G13" s="20" t="s">
        <v>38</v>
      </c>
      <c r="H13" s="21">
        <v>1850</v>
      </c>
      <c r="I13" s="22">
        <v>3400</v>
      </c>
      <c r="J13" s="22">
        <f>+H13+I13</f>
        <v>5250</v>
      </c>
      <c r="K13" s="20" t="s">
        <v>39</v>
      </c>
      <c r="L13" s="23">
        <v>2</v>
      </c>
      <c r="M13" s="126">
        <f>S13</f>
        <v>6888</v>
      </c>
      <c r="N13" s="48">
        <v>1</v>
      </c>
      <c r="O13" s="48">
        <v>5225</v>
      </c>
      <c r="P13" s="48"/>
      <c r="Q13" s="48"/>
      <c r="R13" s="48">
        <v>1</v>
      </c>
      <c r="S13" s="48">
        <f>6825.2+62.8</f>
        <v>6888</v>
      </c>
      <c r="T13" s="48"/>
      <c r="U13" s="48"/>
      <c r="V13" s="48"/>
    </row>
    <row r="14" spans="1:22" ht="27.75" customHeight="1" x14ac:dyDescent="0.25">
      <c r="A14" s="18"/>
      <c r="B14" s="210" t="s">
        <v>119</v>
      </c>
      <c r="C14" s="211"/>
      <c r="D14" s="19"/>
      <c r="E14" s="20" t="s">
        <v>36</v>
      </c>
      <c r="F14" s="20" t="s">
        <v>36</v>
      </c>
      <c r="G14" s="20" t="s">
        <v>38</v>
      </c>
      <c r="H14" s="21"/>
      <c r="I14" s="22"/>
      <c r="J14" s="22"/>
      <c r="K14" s="20"/>
      <c r="L14" s="23">
        <v>1</v>
      </c>
      <c r="M14" s="126">
        <v>7412</v>
      </c>
      <c r="N14" s="48"/>
      <c r="O14" s="48"/>
      <c r="P14" s="48"/>
      <c r="Q14" s="48"/>
      <c r="R14" s="48"/>
      <c r="S14" s="48"/>
      <c r="T14" s="48">
        <v>1</v>
      </c>
      <c r="U14" s="48">
        <v>7412</v>
      </c>
      <c r="V14" s="48"/>
    </row>
    <row r="15" spans="1:22" ht="36.75" customHeight="1" x14ac:dyDescent="0.25">
      <c r="A15" s="18" t="s">
        <v>40</v>
      </c>
      <c r="B15" s="217" t="s">
        <v>41</v>
      </c>
      <c r="C15" s="218"/>
      <c r="D15" s="19" t="s">
        <v>35</v>
      </c>
      <c r="E15" s="20" t="s">
        <v>36</v>
      </c>
      <c r="F15" s="20" t="s">
        <v>37</v>
      </c>
      <c r="G15" s="27" t="s">
        <v>42</v>
      </c>
      <c r="H15" s="21">
        <v>1850</v>
      </c>
      <c r="I15" s="22">
        <v>3800</v>
      </c>
      <c r="J15" s="22">
        <f>+H15+I15</f>
        <v>5650</v>
      </c>
      <c r="K15" s="20" t="s">
        <v>39</v>
      </c>
      <c r="L15" s="23" t="s">
        <v>43</v>
      </c>
      <c r="M15" s="126"/>
      <c r="N15" s="48">
        <v>18</v>
      </c>
      <c r="O15" s="48"/>
      <c r="P15" s="48"/>
      <c r="Q15" s="48"/>
      <c r="R15" s="48"/>
      <c r="S15" s="48"/>
      <c r="T15" s="48"/>
      <c r="U15" s="48"/>
      <c r="V15" s="48"/>
    </row>
    <row r="16" spans="1:22" ht="27.75" customHeight="1" x14ac:dyDescent="0.25">
      <c r="A16" s="18" t="s">
        <v>44</v>
      </c>
      <c r="B16" s="159" t="s">
        <v>45</v>
      </c>
      <c r="C16" s="159"/>
      <c r="D16" s="19" t="s">
        <v>35</v>
      </c>
      <c r="E16" s="20" t="s">
        <v>36</v>
      </c>
      <c r="F16" s="20" t="s">
        <v>37</v>
      </c>
      <c r="G16" s="20" t="s">
        <v>42</v>
      </c>
      <c r="H16" s="21">
        <v>1850</v>
      </c>
      <c r="I16" s="22">
        <v>3000</v>
      </c>
      <c r="J16" s="22">
        <f>+H16+I16</f>
        <v>4850</v>
      </c>
      <c r="K16" s="20" t="s">
        <v>39</v>
      </c>
      <c r="L16" s="23" t="s">
        <v>43</v>
      </c>
      <c r="M16" s="126"/>
      <c r="N16" s="48"/>
      <c r="O16" s="48"/>
      <c r="P16" s="48"/>
      <c r="Q16" s="48"/>
      <c r="R16" s="48"/>
      <c r="S16" s="48"/>
      <c r="T16" s="48"/>
      <c r="U16" s="48"/>
      <c r="V16" s="48"/>
    </row>
    <row r="17" spans="1:22" ht="27.75" customHeight="1" x14ac:dyDescent="0.25">
      <c r="A17" s="18" t="s">
        <v>46</v>
      </c>
      <c r="B17" s="159" t="s">
        <v>47</v>
      </c>
      <c r="C17" s="159"/>
      <c r="D17" s="19" t="s">
        <v>35</v>
      </c>
      <c r="E17" s="20" t="s">
        <v>36</v>
      </c>
      <c r="F17" s="20" t="s">
        <v>37</v>
      </c>
      <c r="G17" s="20" t="s">
        <v>42</v>
      </c>
      <c r="H17" s="21">
        <v>1750</v>
      </c>
      <c r="I17" s="22">
        <v>3500</v>
      </c>
      <c r="J17" s="22">
        <f>+H17+I17</f>
        <v>5250</v>
      </c>
      <c r="K17" s="20" t="s">
        <v>39</v>
      </c>
      <c r="L17" s="23" t="s">
        <v>43</v>
      </c>
      <c r="M17" s="126"/>
      <c r="N17" s="48"/>
      <c r="O17" s="48"/>
      <c r="P17" s="48"/>
      <c r="Q17" s="48"/>
      <c r="R17" s="48"/>
      <c r="S17" s="48"/>
      <c r="T17" s="48"/>
      <c r="U17" s="48"/>
      <c r="V17" s="48"/>
    </row>
    <row r="18" spans="1:22" ht="27.75" customHeight="1" x14ac:dyDescent="0.25">
      <c r="A18" s="18" t="s">
        <v>48</v>
      </c>
      <c r="B18" s="159" t="s">
        <v>121</v>
      </c>
      <c r="C18" s="159"/>
      <c r="D18" s="19"/>
      <c r="E18" s="20" t="s">
        <v>36</v>
      </c>
      <c r="F18" s="20" t="s">
        <v>37</v>
      </c>
      <c r="G18" s="20" t="s">
        <v>49</v>
      </c>
      <c r="H18" s="21"/>
      <c r="I18" s="22"/>
      <c r="J18" s="22"/>
      <c r="K18" s="20"/>
      <c r="L18" s="23">
        <v>2</v>
      </c>
      <c r="M18" s="126">
        <f>S18</f>
        <v>5700</v>
      </c>
      <c r="N18" s="48"/>
      <c r="O18" s="48"/>
      <c r="P18" s="48"/>
      <c r="Q18" s="48"/>
      <c r="R18" s="48">
        <v>1</v>
      </c>
      <c r="S18" s="48">
        <v>5700</v>
      </c>
      <c r="T18" s="48"/>
      <c r="U18" s="48"/>
      <c r="V18" s="48"/>
    </row>
    <row r="19" spans="1:22" ht="27.75" customHeight="1" x14ac:dyDescent="0.25">
      <c r="A19" s="18" t="s">
        <v>48</v>
      </c>
      <c r="B19" s="159" t="s">
        <v>122</v>
      </c>
      <c r="C19" s="159"/>
      <c r="D19" s="19"/>
      <c r="E19" s="20" t="s">
        <v>36</v>
      </c>
      <c r="F19" s="20" t="s">
        <v>37</v>
      </c>
      <c r="G19" s="20" t="s">
        <v>49</v>
      </c>
      <c r="H19" s="21"/>
      <c r="I19" s="22"/>
      <c r="J19" s="22"/>
      <c r="K19" s="20"/>
      <c r="L19" s="23"/>
      <c r="M19" s="126">
        <f>O19+Q19+S19+U19</f>
        <v>0</v>
      </c>
      <c r="N19" s="48"/>
      <c r="O19" s="48"/>
      <c r="P19" s="48"/>
      <c r="Q19" s="48"/>
      <c r="R19" s="48"/>
      <c r="S19" s="48"/>
      <c r="T19" s="48"/>
      <c r="U19" s="48"/>
      <c r="V19" s="48"/>
    </row>
    <row r="20" spans="1:22" ht="27.75" customHeight="1" x14ac:dyDescent="0.25">
      <c r="A20" s="18" t="s">
        <v>48</v>
      </c>
      <c r="B20" s="159" t="s">
        <v>123</v>
      </c>
      <c r="C20" s="159"/>
      <c r="D20" s="19"/>
      <c r="E20" s="20" t="s">
        <v>36</v>
      </c>
      <c r="F20" s="20" t="s">
        <v>37</v>
      </c>
      <c r="G20" s="20" t="s">
        <v>42</v>
      </c>
      <c r="H20" s="21"/>
      <c r="I20" s="22"/>
      <c r="J20" s="22"/>
      <c r="K20" s="20"/>
      <c r="L20" s="23"/>
      <c r="M20" s="126">
        <f>O20+Q20+S20+U20</f>
        <v>0</v>
      </c>
      <c r="N20" s="48">
        <v>1</v>
      </c>
      <c r="O20" s="48"/>
      <c r="P20" s="48"/>
      <c r="Q20" s="48"/>
      <c r="R20" s="48"/>
      <c r="S20" s="48"/>
      <c r="T20" s="48"/>
      <c r="U20" s="48"/>
      <c r="V20" s="48"/>
    </row>
    <row r="21" spans="1:22" ht="27.75" customHeight="1" x14ac:dyDescent="0.25">
      <c r="A21" s="18" t="s">
        <v>48</v>
      </c>
      <c r="B21" s="159" t="s">
        <v>124</v>
      </c>
      <c r="C21" s="159"/>
      <c r="D21" s="19"/>
      <c r="E21" s="20" t="s">
        <v>36</v>
      </c>
      <c r="F21" s="20" t="s">
        <v>37</v>
      </c>
      <c r="G21" s="20" t="s">
        <v>49</v>
      </c>
      <c r="H21" s="21"/>
      <c r="I21" s="22"/>
      <c r="J21" s="22"/>
      <c r="K21" s="20"/>
      <c r="L21" s="23"/>
      <c r="M21" s="126"/>
      <c r="N21" s="48"/>
      <c r="O21" s="48"/>
      <c r="P21" s="48"/>
      <c r="Q21" s="48"/>
      <c r="R21" s="48"/>
      <c r="S21" s="48"/>
      <c r="T21" s="48"/>
      <c r="U21" s="48"/>
      <c r="V21" s="48"/>
    </row>
    <row r="22" spans="1:22" ht="27.75" customHeight="1" x14ac:dyDescent="0.25">
      <c r="A22" s="18" t="s">
        <v>48</v>
      </c>
      <c r="B22" s="159" t="s">
        <v>125</v>
      </c>
      <c r="C22" s="159"/>
      <c r="D22" s="19"/>
      <c r="E22" s="20" t="s">
        <v>36</v>
      </c>
      <c r="F22" s="20" t="s">
        <v>37</v>
      </c>
      <c r="G22" s="20" t="s">
        <v>49</v>
      </c>
      <c r="H22" s="21"/>
      <c r="I22" s="22"/>
      <c r="J22" s="22"/>
      <c r="K22" s="20"/>
      <c r="L22" s="23"/>
      <c r="M22" s="126"/>
      <c r="N22" s="48"/>
      <c r="O22" s="48"/>
      <c r="P22" s="48"/>
      <c r="Q22" s="48"/>
      <c r="R22" s="48"/>
      <c r="S22" s="48"/>
      <c r="T22" s="48"/>
      <c r="U22" s="48"/>
      <c r="V22" s="48"/>
    </row>
    <row r="23" spans="1:22" ht="21.75" customHeight="1" x14ac:dyDescent="0.25">
      <c r="A23" s="28"/>
      <c r="B23" s="29"/>
      <c r="C23" s="29"/>
      <c r="D23" s="30"/>
      <c r="E23" s="226" t="s">
        <v>131</v>
      </c>
      <c r="F23" s="226"/>
      <c r="G23" s="226"/>
      <c r="H23" s="226"/>
      <c r="I23" s="226"/>
      <c r="J23" s="226"/>
      <c r="K23" s="226"/>
      <c r="L23" s="226"/>
      <c r="M23" s="130">
        <f>SUM(M13:M19)</f>
        <v>20000</v>
      </c>
      <c r="N23" s="6"/>
      <c r="O23" s="6"/>
      <c r="P23" s="6"/>
      <c r="Q23" s="6"/>
      <c r="R23" s="6"/>
      <c r="S23" s="6"/>
      <c r="T23" s="6"/>
      <c r="U23" s="6"/>
      <c r="V23" s="6"/>
    </row>
    <row r="24" spans="1:22" ht="15" x14ac:dyDescent="0.25">
      <c r="C24" s="125"/>
      <c r="D24" s="4"/>
      <c r="E24" s="4"/>
      <c r="F24" s="4"/>
      <c r="G24" s="4"/>
      <c r="H24" s="5"/>
    </row>
    <row r="25" spans="1:22" ht="21.75" customHeight="1" x14ac:dyDescent="0.3">
      <c r="A25" s="185" t="s">
        <v>50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</row>
    <row r="26" spans="1:22" ht="21.75" customHeight="1" x14ac:dyDescent="0.3">
      <c r="A26" s="222" t="s">
        <v>19</v>
      </c>
      <c r="B26" s="222"/>
      <c r="C26" s="222" t="s">
        <v>132</v>
      </c>
      <c r="D26" s="222"/>
      <c r="E26" s="89"/>
      <c r="F26" s="89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</row>
    <row r="27" spans="1:22" ht="21.75" customHeight="1" x14ac:dyDescent="0.3">
      <c r="A27" s="7" t="s">
        <v>2</v>
      </c>
      <c r="B27" s="8"/>
      <c r="C27" s="8" t="s">
        <v>3</v>
      </c>
    </row>
    <row r="28" spans="1:22" ht="21.75" customHeight="1" x14ac:dyDescent="0.3">
      <c r="A28" s="7" t="s">
        <v>4</v>
      </c>
      <c r="B28" s="8"/>
      <c r="C28" s="8" t="s">
        <v>5</v>
      </c>
    </row>
    <row r="29" spans="1:22" s="92" customFormat="1" ht="21.75" customHeight="1" x14ac:dyDescent="0.3">
      <c r="A29" s="224" t="s">
        <v>133</v>
      </c>
      <c r="B29" s="224"/>
      <c r="C29" s="91" t="s">
        <v>134</v>
      </c>
      <c r="H29" s="93"/>
    </row>
    <row r="30" spans="1:22" ht="0.75" customHeight="1" x14ac:dyDescent="0.3">
      <c r="A30" s="7" t="s">
        <v>6</v>
      </c>
      <c r="B30" s="8"/>
      <c r="C30" s="8" t="s">
        <v>7</v>
      </c>
    </row>
    <row r="31" spans="1:22" ht="43.5" customHeight="1" x14ac:dyDescent="0.25">
      <c r="A31" s="9" t="s">
        <v>8</v>
      </c>
      <c r="B31" s="9"/>
      <c r="C31" s="204" t="s">
        <v>135</v>
      </c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</row>
    <row r="32" spans="1:22" ht="43.5" customHeight="1" x14ac:dyDescent="0.25">
      <c r="A32" s="225" t="s">
        <v>136</v>
      </c>
      <c r="B32" s="225"/>
      <c r="C32" s="204" t="s">
        <v>137</v>
      </c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</row>
    <row r="33" spans="1:22" ht="27" customHeight="1" x14ac:dyDescent="0.25">
      <c r="A33" s="10" t="s">
        <v>10</v>
      </c>
      <c r="B33" s="10"/>
      <c r="C33" s="168" t="s">
        <v>138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</row>
    <row r="34" spans="1:22" ht="21.75" customHeight="1" thickBot="1" x14ac:dyDescent="0.3">
      <c r="A34" s="219" t="s">
        <v>130</v>
      </c>
      <c r="B34" s="219"/>
      <c r="C34" s="90">
        <f>M43</f>
        <v>10000</v>
      </c>
    </row>
    <row r="35" spans="1:22" ht="21.75" customHeight="1" x14ac:dyDescent="0.25">
      <c r="A35" s="169" t="s">
        <v>12</v>
      </c>
      <c r="B35" s="169" t="s">
        <v>52</v>
      </c>
      <c r="C35" s="169"/>
      <c r="D35" s="170" t="s">
        <v>14</v>
      </c>
      <c r="E35" s="163" t="s">
        <v>15</v>
      </c>
      <c r="F35" s="163"/>
      <c r="G35" s="205" t="s">
        <v>16</v>
      </c>
      <c r="H35" s="208" t="s">
        <v>17</v>
      </c>
      <c r="I35" s="172"/>
      <c r="J35" s="175" t="s">
        <v>18</v>
      </c>
      <c r="K35" s="178" t="s">
        <v>19</v>
      </c>
      <c r="L35" s="163" t="s">
        <v>20</v>
      </c>
      <c r="M35" s="163"/>
      <c r="N35" s="163"/>
      <c r="O35" s="163"/>
      <c r="P35" s="163"/>
      <c r="Q35" s="163"/>
      <c r="R35" s="163"/>
      <c r="S35" s="163"/>
      <c r="T35" s="163"/>
      <c r="U35" s="163"/>
      <c r="V35" s="201" t="s">
        <v>21</v>
      </c>
    </row>
    <row r="36" spans="1:22" ht="21.75" customHeight="1" x14ac:dyDescent="0.25">
      <c r="A36" s="169"/>
      <c r="B36" s="169"/>
      <c r="C36" s="169"/>
      <c r="D36" s="170"/>
      <c r="E36" s="163" t="s">
        <v>22</v>
      </c>
      <c r="F36" s="163" t="s">
        <v>23</v>
      </c>
      <c r="G36" s="206"/>
      <c r="H36" s="209"/>
      <c r="I36" s="174"/>
      <c r="J36" s="176"/>
      <c r="K36" s="179"/>
      <c r="L36" s="169" t="s">
        <v>24</v>
      </c>
      <c r="M36" s="169" t="s">
        <v>118</v>
      </c>
      <c r="N36" s="169" t="s">
        <v>25</v>
      </c>
      <c r="O36" s="169"/>
      <c r="P36" s="169" t="s">
        <v>26</v>
      </c>
      <c r="Q36" s="169"/>
      <c r="R36" s="169" t="s">
        <v>27</v>
      </c>
      <c r="S36" s="169"/>
      <c r="T36" s="169" t="s">
        <v>28</v>
      </c>
      <c r="U36" s="169"/>
      <c r="V36" s="202"/>
    </row>
    <row r="37" spans="1:22" ht="21.75" customHeight="1" thickBot="1" x14ac:dyDescent="0.35">
      <c r="A37" s="169"/>
      <c r="B37" s="169"/>
      <c r="C37" s="169"/>
      <c r="D37" s="170"/>
      <c r="E37" s="163"/>
      <c r="F37" s="163"/>
      <c r="G37" s="207"/>
      <c r="H37" s="35" t="s">
        <v>29</v>
      </c>
      <c r="I37" s="16" t="s">
        <v>30</v>
      </c>
      <c r="J37" s="194"/>
      <c r="K37" s="189"/>
      <c r="L37" s="203"/>
      <c r="M37" s="203"/>
      <c r="N37" s="17" t="s">
        <v>31</v>
      </c>
      <c r="O37" s="17" t="s">
        <v>32</v>
      </c>
      <c r="P37" s="17" t="s">
        <v>31</v>
      </c>
      <c r="Q37" s="17" t="s">
        <v>32</v>
      </c>
      <c r="R37" s="17" t="s">
        <v>31</v>
      </c>
      <c r="S37" s="17" t="s">
        <v>32</v>
      </c>
      <c r="T37" s="17" t="s">
        <v>31</v>
      </c>
      <c r="U37" s="17" t="s">
        <v>32</v>
      </c>
      <c r="V37" s="202"/>
    </row>
    <row r="38" spans="1:22" ht="36.75" customHeight="1" x14ac:dyDescent="0.25">
      <c r="A38" s="36" t="s">
        <v>33</v>
      </c>
      <c r="B38" s="195" t="s">
        <v>139</v>
      </c>
      <c r="C38" s="196"/>
      <c r="D38" s="27">
        <v>2.4</v>
      </c>
      <c r="E38" s="20" t="s">
        <v>54</v>
      </c>
      <c r="F38" s="20" t="s">
        <v>55</v>
      </c>
      <c r="G38" s="20" t="s">
        <v>56</v>
      </c>
      <c r="H38" s="37">
        <f>5000</f>
        <v>5000</v>
      </c>
      <c r="I38" s="38">
        <v>0</v>
      </c>
      <c r="J38" s="38">
        <f>+H38+I38</f>
        <v>5000</v>
      </c>
      <c r="K38" s="20" t="s">
        <v>57</v>
      </c>
      <c r="L38" s="23">
        <v>4</v>
      </c>
      <c r="M38" s="48"/>
      <c r="N38" s="48"/>
      <c r="O38" s="48"/>
      <c r="P38" s="48">
        <v>1</v>
      </c>
      <c r="Q38" s="48">
        <v>1000</v>
      </c>
      <c r="R38" s="48">
        <v>2</v>
      </c>
      <c r="S38" s="48">
        <v>2000</v>
      </c>
      <c r="T38" s="48">
        <v>1</v>
      </c>
      <c r="U38" s="48">
        <v>1000</v>
      </c>
      <c r="V38" s="23"/>
    </row>
    <row r="39" spans="1:22" ht="39" customHeight="1" x14ac:dyDescent="0.25">
      <c r="A39" s="36" t="s">
        <v>40</v>
      </c>
      <c r="B39" s="197" t="s">
        <v>140</v>
      </c>
      <c r="C39" s="198"/>
      <c r="D39" s="39">
        <v>2.4</v>
      </c>
      <c r="E39" s="40" t="s">
        <v>54</v>
      </c>
      <c r="F39" s="40" t="s">
        <v>55</v>
      </c>
      <c r="G39" s="40" t="s">
        <v>59</v>
      </c>
      <c r="H39" s="37">
        <f>8000</f>
        <v>8000</v>
      </c>
      <c r="I39" s="38">
        <v>0</v>
      </c>
      <c r="J39" s="38">
        <f>+H39+I39</f>
        <v>8000</v>
      </c>
      <c r="K39" s="20" t="s">
        <v>57</v>
      </c>
      <c r="L39" s="23">
        <v>3</v>
      </c>
      <c r="M39" s="48"/>
      <c r="N39" s="48"/>
      <c r="O39" s="48"/>
      <c r="P39" s="48">
        <v>1</v>
      </c>
      <c r="Q39" s="48">
        <v>2000</v>
      </c>
      <c r="R39" s="48">
        <v>1</v>
      </c>
      <c r="S39" s="48">
        <v>2000</v>
      </c>
      <c r="T39" s="48">
        <v>1</v>
      </c>
      <c r="U39" s="48">
        <v>2000</v>
      </c>
      <c r="V39" s="23"/>
    </row>
    <row r="40" spans="1:22" ht="28.5" customHeight="1" x14ac:dyDescent="0.25">
      <c r="A40" s="36" t="s">
        <v>44</v>
      </c>
      <c r="B40" s="199" t="s">
        <v>142</v>
      </c>
      <c r="C40" s="200"/>
      <c r="D40" s="27">
        <v>2.4</v>
      </c>
      <c r="E40" s="20" t="s">
        <v>54</v>
      </c>
      <c r="F40" s="20" t="s">
        <v>55</v>
      </c>
      <c r="G40" s="20" t="s">
        <v>60</v>
      </c>
      <c r="H40" s="37">
        <f>1000</f>
        <v>1000</v>
      </c>
      <c r="I40" s="38">
        <v>0</v>
      </c>
      <c r="J40" s="38">
        <f>+H40+I40</f>
        <v>1000</v>
      </c>
      <c r="K40" s="20" t="s">
        <v>57</v>
      </c>
      <c r="L40" s="23" t="s">
        <v>43</v>
      </c>
      <c r="M40" s="48"/>
      <c r="N40" s="48"/>
      <c r="O40" s="48"/>
      <c r="P40" s="48"/>
      <c r="Q40" s="48"/>
      <c r="R40" s="48"/>
      <c r="S40" s="48"/>
      <c r="T40" s="48"/>
      <c r="U40" s="48"/>
      <c r="V40" s="23"/>
    </row>
    <row r="41" spans="1:22" ht="28.5" customHeight="1" x14ac:dyDescent="0.25">
      <c r="A41" s="36" t="s">
        <v>46</v>
      </c>
      <c r="B41" s="199" t="s">
        <v>141</v>
      </c>
      <c r="C41" s="200"/>
      <c r="D41" s="27">
        <v>2.4</v>
      </c>
      <c r="E41" s="20" t="s">
        <v>54</v>
      </c>
      <c r="F41" s="20" t="s">
        <v>55</v>
      </c>
      <c r="G41" s="20" t="s">
        <v>60</v>
      </c>
      <c r="H41" s="37">
        <f>1000</f>
        <v>1000</v>
      </c>
      <c r="I41" s="38">
        <v>0</v>
      </c>
      <c r="J41" s="38">
        <f>+H41+I41</f>
        <v>1000</v>
      </c>
      <c r="K41" s="20" t="s">
        <v>57</v>
      </c>
      <c r="L41" s="23" t="s">
        <v>43</v>
      </c>
      <c r="M41" s="48"/>
      <c r="N41" s="48"/>
      <c r="O41" s="48"/>
      <c r="P41" s="48"/>
      <c r="Q41" s="48"/>
      <c r="R41" s="48"/>
      <c r="S41" s="48"/>
      <c r="T41" s="48"/>
      <c r="U41" s="48"/>
      <c r="V41" s="23"/>
    </row>
    <row r="42" spans="1:22" ht="28.5" customHeight="1" x14ac:dyDescent="0.25">
      <c r="A42" s="36" t="s">
        <v>48</v>
      </c>
      <c r="B42" s="199" t="s">
        <v>143</v>
      </c>
      <c r="C42" s="200"/>
      <c r="D42" s="27">
        <v>2.4</v>
      </c>
      <c r="E42" s="20" t="s">
        <v>54</v>
      </c>
      <c r="F42" s="20" t="s">
        <v>55</v>
      </c>
      <c r="G42" s="20" t="s">
        <v>60</v>
      </c>
      <c r="H42" s="37">
        <f>1000</f>
        <v>1000</v>
      </c>
      <c r="I42" s="38">
        <v>0</v>
      </c>
      <c r="J42" s="38">
        <f>+H42+I42</f>
        <v>1000</v>
      </c>
      <c r="K42" s="20" t="s">
        <v>57</v>
      </c>
      <c r="L42" s="23" t="s">
        <v>43</v>
      </c>
      <c r="M42" s="48"/>
      <c r="N42" s="48"/>
      <c r="O42" s="48"/>
      <c r="P42" s="48"/>
      <c r="Q42" s="48"/>
      <c r="R42" s="48"/>
      <c r="S42" s="48"/>
      <c r="T42" s="48"/>
      <c r="U42" s="48"/>
      <c r="V42" s="23"/>
    </row>
    <row r="43" spans="1:22" ht="21.75" customHeight="1" x14ac:dyDescent="0.3">
      <c r="B43" s="41"/>
      <c r="L43" s="132" t="s">
        <v>113</v>
      </c>
      <c r="M43" s="133">
        <f>SUM(Q43,S43,U43)</f>
        <v>10000</v>
      </c>
      <c r="N43" s="6"/>
      <c r="O43" s="6"/>
      <c r="P43" s="6"/>
      <c r="Q43" s="6">
        <f>SUM(Q38:Q42)</f>
        <v>3000</v>
      </c>
      <c r="R43" s="6"/>
      <c r="S43" s="6">
        <f>SUM(S38:S42)</f>
        <v>4000</v>
      </c>
      <c r="T43" s="6"/>
      <c r="U43" s="6">
        <f>SUM(U38:U42)</f>
        <v>3000</v>
      </c>
    </row>
    <row r="44" spans="1:22" x14ac:dyDescent="0.25">
      <c r="B44" s="41"/>
    </row>
    <row r="45" spans="1:22" ht="21.75" customHeight="1" x14ac:dyDescent="0.3">
      <c r="A45" s="185" t="s">
        <v>61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</row>
    <row r="46" spans="1:22" ht="21.75" customHeight="1" x14ac:dyDescent="0.3">
      <c r="A46" s="220" t="s">
        <v>19</v>
      </c>
      <c r="B46" s="220"/>
      <c r="C46" s="95" t="s">
        <v>144</v>
      </c>
      <c r="D46" s="94" t="s">
        <v>129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</row>
    <row r="47" spans="1:22" ht="21.75" customHeight="1" x14ac:dyDescent="0.3">
      <c r="A47" s="7" t="s">
        <v>2</v>
      </c>
      <c r="B47" s="8"/>
      <c r="C47" s="8" t="s">
        <v>3</v>
      </c>
    </row>
    <row r="48" spans="1:22" ht="21.75" customHeight="1" x14ac:dyDescent="0.3">
      <c r="A48" s="7" t="s">
        <v>4</v>
      </c>
      <c r="B48" s="8"/>
      <c r="C48" s="8" t="s">
        <v>5</v>
      </c>
    </row>
    <row r="49" spans="1:22" ht="21.75" customHeight="1" x14ac:dyDescent="0.3">
      <c r="A49" s="7" t="s">
        <v>6</v>
      </c>
      <c r="B49" s="8"/>
      <c r="C49" s="8" t="s">
        <v>7</v>
      </c>
    </row>
    <row r="50" spans="1:22" ht="21.75" customHeight="1" x14ac:dyDescent="0.25">
      <c r="A50" s="9" t="s">
        <v>8</v>
      </c>
      <c r="B50" s="9"/>
      <c r="C50" s="168" t="s">
        <v>62</v>
      </c>
      <c r="D50" s="168"/>
      <c r="E50" s="168"/>
      <c r="F50" s="168"/>
      <c r="G50" s="168"/>
      <c r="H50" s="168"/>
      <c r="I50" s="168"/>
      <c r="J50" s="168"/>
      <c r="K50" s="168"/>
      <c r="L50" s="190"/>
      <c r="M50" s="190"/>
      <c r="N50" s="190"/>
      <c r="O50" s="190"/>
      <c r="P50" s="190"/>
      <c r="Q50" s="190"/>
      <c r="R50" s="190"/>
      <c r="S50" s="190"/>
      <c r="T50" s="190"/>
      <c r="U50" s="190"/>
    </row>
    <row r="51" spans="1:22" ht="15" customHeight="1" x14ac:dyDescent="0.25">
      <c r="A51" s="10"/>
      <c r="B51" s="10"/>
      <c r="C51" s="168"/>
      <c r="D51" s="168"/>
      <c r="E51" s="168"/>
      <c r="F51" s="168"/>
      <c r="G51" s="168"/>
      <c r="H51" s="168"/>
      <c r="I51" s="168"/>
      <c r="J51" s="168"/>
      <c r="K51" s="168"/>
      <c r="L51" s="190"/>
      <c r="M51" s="190"/>
      <c r="N51" s="190"/>
      <c r="O51" s="190"/>
      <c r="P51" s="190"/>
      <c r="Q51" s="190"/>
      <c r="R51" s="190"/>
      <c r="S51" s="190"/>
      <c r="T51" s="190"/>
      <c r="U51" s="190"/>
    </row>
    <row r="52" spans="1:22" ht="21.75" customHeight="1" x14ac:dyDescent="0.25">
      <c r="A52" s="10" t="s">
        <v>10</v>
      </c>
      <c r="B52" s="10"/>
      <c r="C52" s="191" t="s">
        <v>63</v>
      </c>
      <c r="D52" s="191"/>
      <c r="E52" s="191"/>
      <c r="F52" s="191"/>
      <c r="G52" s="191"/>
      <c r="H52" s="191"/>
    </row>
    <row r="53" spans="1:22" ht="21.75" customHeight="1" x14ac:dyDescent="0.25">
      <c r="A53" s="219" t="s">
        <v>130</v>
      </c>
      <c r="B53" s="219"/>
      <c r="C53" s="90">
        <f>M67</f>
        <v>10000</v>
      </c>
      <c r="D53" s="42"/>
      <c r="E53" s="43"/>
      <c r="F53" s="43"/>
      <c r="G53" s="43"/>
      <c r="H53" s="43"/>
    </row>
    <row r="54" spans="1:22" ht="21.75" customHeight="1" x14ac:dyDescent="0.25">
      <c r="A54" s="169" t="s">
        <v>12</v>
      </c>
      <c r="B54" s="169" t="s">
        <v>52</v>
      </c>
      <c r="C54" s="169"/>
      <c r="D54" s="170" t="s">
        <v>14</v>
      </c>
      <c r="E54" s="163" t="s">
        <v>15</v>
      </c>
      <c r="F54" s="163"/>
      <c r="G54" s="169" t="s">
        <v>16</v>
      </c>
      <c r="H54" s="192" t="s">
        <v>17</v>
      </c>
      <c r="I54" s="172"/>
      <c r="J54" s="175" t="s">
        <v>18</v>
      </c>
      <c r="K54" s="178" t="s">
        <v>19</v>
      </c>
      <c r="L54" s="181" t="s">
        <v>20</v>
      </c>
      <c r="M54" s="182"/>
      <c r="N54" s="182"/>
      <c r="O54" s="182"/>
      <c r="P54" s="182"/>
      <c r="Q54" s="182"/>
      <c r="R54" s="182"/>
      <c r="S54" s="182"/>
      <c r="T54" s="182"/>
      <c r="U54" s="183"/>
      <c r="V54" s="160" t="s">
        <v>21</v>
      </c>
    </row>
    <row r="55" spans="1:22" ht="21.75" customHeight="1" x14ac:dyDescent="0.25">
      <c r="A55" s="169"/>
      <c r="B55" s="169"/>
      <c r="C55" s="169"/>
      <c r="D55" s="170"/>
      <c r="E55" s="163" t="s">
        <v>22</v>
      </c>
      <c r="F55" s="163" t="s">
        <v>23</v>
      </c>
      <c r="G55" s="169"/>
      <c r="H55" s="193"/>
      <c r="I55" s="174"/>
      <c r="J55" s="176"/>
      <c r="K55" s="179"/>
      <c r="L55" s="164" t="s">
        <v>24</v>
      </c>
      <c r="M55" s="164" t="s">
        <v>118</v>
      </c>
      <c r="N55" s="166" t="s">
        <v>25</v>
      </c>
      <c r="O55" s="167"/>
      <c r="P55" s="166" t="s">
        <v>26</v>
      </c>
      <c r="Q55" s="167"/>
      <c r="R55" s="166" t="s">
        <v>27</v>
      </c>
      <c r="S55" s="167"/>
      <c r="T55" s="166" t="s">
        <v>28</v>
      </c>
      <c r="U55" s="167"/>
      <c r="V55" s="161"/>
    </row>
    <row r="56" spans="1:22" ht="21.75" customHeight="1" x14ac:dyDescent="0.3">
      <c r="A56" s="169"/>
      <c r="B56" s="169"/>
      <c r="C56" s="169"/>
      <c r="D56" s="170"/>
      <c r="E56" s="163"/>
      <c r="F56" s="163"/>
      <c r="G56" s="169"/>
      <c r="H56" s="35" t="s">
        <v>29</v>
      </c>
      <c r="I56" s="16" t="s">
        <v>30</v>
      </c>
      <c r="J56" s="194"/>
      <c r="K56" s="189"/>
      <c r="L56" s="165"/>
      <c r="M56" s="165"/>
      <c r="N56" s="44" t="s">
        <v>31</v>
      </c>
      <c r="O56" s="44" t="s">
        <v>32</v>
      </c>
      <c r="P56" s="44" t="s">
        <v>31</v>
      </c>
      <c r="Q56" s="44" t="s">
        <v>32</v>
      </c>
      <c r="R56" s="44" t="s">
        <v>31</v>
      </c>
      <c r="S56" s="44" t="s">
        <v>32</v>
      </c>
      <c r="T56" s="44" t="s">
        <v>31</v>
      </c>
      <c r="U56" s="44" t="s">
        <v>32</v>
      </c>
      <c r="V56" s="162"/>
    </row>
    <row r="57" spans="1:22" ht="21.75" customHeight="1" x14ac:dyDescent="0.25">
      <c r="A57" s="45" t="s">
        <v>33</v>
      </c>
      <c r="B57" s="184" t="s">
        <v>64</v>
      </c>
      <c r="C57" s="184"/>
      <c r="D57" s="27">
        <v>11.2</v>
      </c>
      <c r="E57" s="46" t="s">
        <v>65</v>
      </c>
      <c r="F57" s="46" t="s">
        <v>66</v>
      </c>
      <c r="G57" s="46" t="s">
        <v>67</v>
      </c>
      <c r="H57" s="37">
        <v>1750</v>
      </c>
      <c r="I57" s="38">
        <v>4100</v>
      </c>
      <c r="J57" s="38">
        <f>+H57+I57</f>
        <v>5850</v>
      </c>
      <c r="K57" s="20" t="s">
        <v>68</v>
      </c>
      <c r="L57" s="23">
        <v>1</v>
      </c>
      <c r="M57" s="47">
        <v>0</v>
      </c>
      <c r="N57" s="23"/>
      <c r="O57" s="25"/>
      <c r="P57" s="23"/>
      <c r="Q57" s="25"/>
      <c r="R57" s="23"/>
      <c r="S57" s="25"/>
      <c r="T57" s="23"/>
      <c r="U57" s="48"/>
      <c r="V57" s="23"/>
    </row>
    <row r="58" spans="1:22" ht="21.75" customHeight="1" x14ac:dyDescent="0.25">
      <c r="A58" s="45" t="s">
        <v>40</v>
      </c>
      <c r="B58" s="187" t="s">
        <v>69</v>
      </c>
      <c r="C58" s="188"/>
      <c r="D58" s="27">
        <v>11.2</v>
      </c>
      <c r="E58" s="46" t="s">
        <v>65</v>
      </c>
      <c r="F58" s="46" t="s">
        <v>66</v>
      </c>
      <c r="G58" s="49" t="s">
        <v>70</v>
      </c>
      <c r="H58" s="37">
        <v>1850</v>
      </c>
      <c r="I58" s="38">
        <v>2200</v>
      </c>
      <c r="J58" s="38">
        <f>+H58+I58</f>
        <v>4050</v>
      </c>
      <c r="K58" s="20" t="s">
        <v>68</v>
      </c>
      <c r="L58" s="23">
        <v>2</v>
      </c>
      <c r="M58" s="47">
        <f>O58+Q58+S58+U58</f>
        <v>3057</v>
      </c>
      <c r="N58" s="23">
        <v>1</v>
      </c>
      <c r="O58" s="25"/>
      <c r="P58" s="23">
        <v>1</v>
      </c>
      <c r="Q58" s="48">
        <v>1614</v>
      </c>
      <c r="R58" s="48">
        <v>1</v>
      </c>
      <c r="S58" s="48">
        <v>1443</v>
      </c>
      <c r="T58" s="48"/>
      <c r="U58" s="48"/>
      <c r="V58" s="48"/>
    </row>
    <row r="59" spans="1:22" ht="21.75" customHeight="1" x14ac:dyDescent="0.25">
      <c r="A59" s="45" t="s">
        <v>44</v>
      </c>
      <c r="B59" s="184" t="s">
        <v>71</v>
      </c>
      <c r="C59" s="184"/>
      <c r="D59" s="27">
        <v>11.2</v>
      </c>
      <c r="E59" s="46" t="s">
        <v>65</v>
      </c>
      <c r="F59" s="46" t="s">
        <v>66</v>
      </c>
      <c r="G59" s="46" t="s">
        <v>72</v>
      </c>
      <c r="H59" s="37">
        <v>1900</v>
      </c>
      <c r="I59" s="38">
        <v>2600</v>
      </c>
      <c r="J59" s="38">
        <f>+H59+I59</f>
        <v>4500</v>
      </c>
      <c r="K59" s="20" t="s">
        <v>68</v>
      </c>
      <c r="L59" s="23" t="s">
        <v>148</v>
      </c>
      <c r="M59" s="47"/>
      <c r="N59" s="23"/>
      <c r="O59" s="25"/>
      <c r="P59" s="23"/>
      <c r="Q59" s="48"/>
      <c r="R59" s="48"/>
      <c r="S59" s="48"/>
      <c r="T59" s="48"/>
      <c r="U59" s="48"/>
      <c r="V59" s="48"/>
    </row>
    <row r="60" spans="1:22" ht="21.75" customHeight="1" x14ac:dyDescent="0.25">
      <c r="A60" s="45" t="s">
        <v>46</v>
      </c>
      <c r="B60" s="184" t="s">
        <v>73</v>
      </c>
      <c r="C60" s="184"/>
      <c r="D60" s="27">
        <v>11.2</v>
      </c>
      <c r="E60" s="46" t="s">
        <v>65</v>
      </c>
      <c r="F60" s="46" t="s">
        <v>66</v>
      </c>
      <c r="G60" s="46" t="s">
        <v>74</v>
      </c>
      <c r="H60" s="37">
        <v>1750</v>
      </c>
      <c r="I60" s="38">
        <v>16000</v>
      </c>
      <c r="J60" s="38">
        <f>+H60+I60</f>
        <v>17750</v>
      </c>
      <c r="K60" s="20" t="s">
        <v>68</v>
      </c>
      <c r="L60" s="23">
        <v>10</v>
      </c>
      <c r="M60" s="47">
        <f>O60+Q60+S60+U60</f>
        <v>6943</v>
      </c>
      <c r="N60" s="23">
        <v>2</v>
      </c>
      <c r="O60" s="25"/>
      <c r="P60" s="23">
        <v>5</v>
      </c>
      <c r="Q60" s="48">
        <f>3843-214</f>
        <v>3629</v>
      </c>
      <c r="R60" s="48">
        <v>3</v>
      </c>
      <c r="S60" s="48">
        <v>2000</v>
      </c>
      <c r="T60" s="48">
        <v>2</v>
      </c>
      <c r="U60" s="48">
        <v>1314</v>
      </c>
      <c r="V60" s="48"/>
    </row>
    <row r="61" spans="1:22" ht="21.75" customHeight="1" x14ac:dyDescent="0.25">
      <c r="A61" s="45" t="s">
        <v>75</v>
      </c>
      <c r="B61" s="184" t="s">
        <v>145</v>
      </c>
      <c r="C61" s="184"/>
      <c r="D61" s="27" t="s">
        <v>77</v>
      </c>
      <c r="E61" s="46" t="s">
        <v>65</v>
      </c>
      <c r="F61" s="46" t="s">
        <v>66</v>
      </c>
      <c r="G61" s="46" t="s">
        <v>78</v>
      </c>
      <c r="H61" s="37"/>
      <c r="I61" s="38"/>
      <c r="J61" s="38"/>
      <c r="K61" s="20"/>
      <c r="L61" s="23" t="s">
        <v>148</v>
      </c>
      <c r="M61" s="47">
        <v>0</v>
      </c>
      <c r="N61" s="23"/>
      <c r="O61" s="25"/>
      <c r="P61" s="23"/>
      <c r="Q61" s="25"/>
      <c r="R61" s="23"/>
      <c r="S61" s="25"/>
      <c r="T61" s="23"/>
      <c r="U61" s="48"/>
      <c r="V61" s="23"/>
    </row>
    <row r="62" spans="1:22" ht="21.75" customHeight="1" x14ac:dyDescent="0.25">
      <c r="A62" s="45" t="s">
        <v>79</v>
      </c>
      <c r="B62" s="184" t="s">
        <v>80</v>
      </c>
      <c r="C62" s="184"/>
      <c r="D62" s="27">
        <v>11.2</v>
      </c>
      <c r="E62" s="46" t="s">
        <v>65</v>
      </c>
      <c r="F62" s="46" t="s">
        <v>66</v>
      </c>
      <c r="G62" s="46" t="s">
        <v>60</v>
      </c>
      <c r="H62" s="37">
        <v>1850</v>
      </c>
      <c r="I62" s="38">
        <v>3500</v>
      </c>
      <c r="J62" s="38">
        <v>3500</v>
      </c>
      <c r="K62" s="20" t="s">
        <v>68</v>
      </c>
      <c r="L62" s="23" t="s">
        <v>148</v>
      </c>
      <c r="M62" s="47">
        <v>0</v>
      </c>
      <c r="N62" s="23"/>
      <c r="O62" s="25"/>
      <c r="P62" s="23"/>
      <c r="Q62" s="25"/>
      <c r="R62" s="23"/>
      <c r="S62" s="25"/>
      <c r="T62" s="23"/>
      <c r="U62" s="48"/>
      <c r="V62" s="23"/>
    </row>
    <row r="63" spans="1:22" ht="21.75" customHeight="1" x14ac:dyDescent="0.25">
      <c r="A63" s="45" t="s">
        <v>81</v>
      </c>
      <c r="B63" s="184" t="s">
        <v>82</v>
      </c>
      <c r="C63" s="184"/>
      <c r="D63" s="27">
        <v>11.2</v>
      </c>
      <c r="E63" s="46" t="s">
        <v>65</v>
      </c>
      <c r="F63" s="46" t="s">
        <v>66</v>
      </c>
      <c r="G63" s="49" t="s">
        <v>60</v>
      </c>
      <c r="H63" s="37">
        <v>1650</v>
      </c>
      <c r="I63" s="38">
        <v>2000</v>
      </c>
      <c r="J63" s="38">
        <f>+H63+I63</f>
        <v>3650</v>
      </c>
      <c r="K63" s="20" t="s">
        <v>68</v>
      </c>
      <c r="L63" s="23" t="s">
        <v>148</v>
      </c>
      <c r="M63" s="47">
        <v>0</v>
      </c>
      <c r="N63" s="23"/>
      <c r="O63" s="25"/>
      <c r="P63" s="23"/>
      <c r="Q63" s="25"/>
      <c r="R63" s="23"/>
      <c r="S63" s="25"/>
      <c r="T63" s="23"/>
      <c r="U63" s="48"/>
      <c r="V63" s="23"/>
    </row>
    <row r="64" spans="1:22" ht="21.75" customHeight="1" x14ac:dyDescent="0.25">
      <c r="A64" s="45"/>
      <c r="B64" s="184" t="s">
        <v>84</v>
      </c>
      <c r="C64" s="184"/>
      <c r="D64" s="27"/>
      <c r="E64" s="46" t="s">
        <v>65</v>
      </c>
      <c r="F64" s="46" t="s">
        <v>66</v>
      </c>
      <c r="G64" s="49" t="s">
        <v>60</v>
      </c>
      <c r="H64" s="37"/>
      <c r="I64" s="38"/>
      <c r="J64" s="38"/>
      <c r="K64" s="20"/>
      <c r="L64" s="23">
        <v>5</v>
      </c>
      <c r="M64" s="47"/>
      <c r="N64" s="23"/>
      <c r="O64" s="25"/>
      <c r="P64" s="23"/>
      <c r="Q64" s="25"/>
      <c r="R64" s="23"/>
      <c r="S64" s="25"/>
      <c r="T64" s="23">
        <v>5</v>
      </c>
      <c r="U64" s="48"/>
      <c r="V64" s="23"/>
    </row>
    <row r="65" spans="1:22" ht="21.75" customHeight="1" x14ac:dyDescent="0.25">
      <c r="A65" s="45" t="s">
        <v>83</v>
      </c>
      <c r="B65" s="184" t="s">
        <v>146</v>
      </c>
      <c r="C65" s="184"/>
      <c r="D65" s="27"/>
      <c r="E65" s="46" t="s">
        <v>65</v>
      </c>
      <c r="F65" s="46" t="s">
        <v>66</v>
      </c>
      <c r="G65" s="49" t="s">
        <v>147</v>
      </c>
      <c r="H65" s="37"/>
      <c r="I65" s="38"/>
      <c r="J65" s="38"/>
      <c r="K65" s="20"/>
      <c r="L65" s="23" t="s">
        <v>148</v>
      </c>
      <c r="M65" s="47">
        <v>0</v>
      </c>
      <c r="N65" s="23"/>
      <c r="O65" s="25"/>
      <c r="P65" s="23"/>
      <c r="Q65" s="25"/>
      <c r="R65" s="23"/>
      <c r="S65" s="25"/>
      <c r="T65" s="23"/>
      <c r="U65" s="48"/>
      <c r="V65" s="23"/>
    </row>
    <row r="66" spans="1:22" ht="21.75" customHeight="1" x14ac:dyDescent="0.25">
      <c r="A66" s="45" t="s">
        <v>85</v>
      </c>
      <c r="B66" s="184" t="s">
        <v>86</v>
      </c>
      <c r="C66" s="184"/>
      <c r="D66" s="27">
        <v>11.2</v>
      </c>
      <c r="E66" s="46" t="s">
        <v>65</v>
      </c>
      <c r="F66" s="46" t="s">
        <v>66</v>
      </c>
      <c r="G66" s="46" t="s">
        <v>67</v>
      </c>
      <c r="H66" s="37"/>
      <c r="I66" s="38"/>
      <c r="J66" s="38"/>
      <c r="K66" s="20"/>
      <c r="L66" s="23">
        <v>1</v>
      </c>
      <c r="M66" s="47">
        <v>0</v>
      </c>
      <c r="N66" s="23"/>
      <c r="O66" s="25"/>
      <c r="P66" s="23"/>
      <c r="Q66" s="25"/>
      <c r="R66" s="23"/>
      <c r="S66" s="25"/>
      <c r="T66" s="23"/>
      <c r="U66" s="48"/>
      <c r="V66" s="23"/>
    </row>
    <row r="67" spans="1:22" ht="27.75" customHeight="1" x14ac:dyDescent="0.3">
      <c r="B67" s="221" t="s">
        <v>149</v>
      </c>
      <c r="C67" s="221"/>
      <c r="D67" s="221"/>
      <c r="E67" s="221"/>
      <c r="F67" s="221"/>
      <c r="G67" s="221"/>
      <c r="L67" s="132" t="s">
        <v>113</v>
      </c>
      <c r="M67" s="133">
        <f>SUM(M57:M66)</f>
        <v>10000</v>
      </c>
    </row>
    <row r="68" spans="1:22" x14ac:dyDescent="0.25">
      <c r="I68" s="34"/>
    </row>
    <row r="69" spans="1:22" ht="21.75" customHeight="1" x14ac:dyDescent="0.3">
      <c r="A69" s="185" t="s">
        <v>87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</row>
    <row r="70" spans="1:22" ht="21.75" customHeight="1" x14ac:dyDescent="0.3">
      <c r="A70" s="220" t="s">
        <v>19</v>
      </c>
      <c r="B70" s="220"/>
      <c r="C70" s="96" t="s">
        <v>150</v>
      </c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</row>
    <row r="71" spans="1:22" ht="21.75" customHeight="1" x14ac:dyDescent="0.3">
      <c r="A71" s="7" t="s">
        <v>2</v>
      </c>
      <c r="B71" s="8"/>
      <c r="C71" s="8" t="s">
        <v>3</v>
      </c>
      <c r="D71" s="50"/>
      <c r="E71" s="50"/>
      <c r="F71" s="50"/>
      <c r="G71" s="50"/>
    </row>
    <row r="72" spans="1:22" ht="21.75" customHeight="1" x14ac:dyDescent="0.3">
      <c r="A72" s="7" t="s">
        <v>4</v>
      </c>
      <c r="B72" s="8"/>
      <c r="C72" s="8" t="s">
        <v>5</v>
      </c>
      <c r="D72" s="50"/>
      <c r="E72" s="50"/>
      <c r="F72" s="50"/>
      <c r="G72" s="50"/>
    </row>
    <row r="73" spans="1:22" ht="21.75" customHeight="1" x14ac:dyDescent="0.3">
      <c r="A73" s="7" t="s">
        <v>6</v>
      </c>
      <c r="B73" s="8"/>
      <c r="C73" s="8" t="s">
        <v>7</v>
      </c>
      <c r="D73" s="50"/>
      <c r="E73" s="50"/>
      <c r="F73" s="50"/>
      <c r="G73" s="50"/>
    </row>
    <row r="74" spans="1:22" ht="21.75" customHeight="1" x14ac:dyDescent="0.25">
      <c r="A74" s="9" t="s">
        <v>88</v>
      </c>
      <c r="B74" s="9"/>
      <c r="C74" s="186" t="s">
        <v>89</v>
      </c>
      <c r="D74" s="186"/>
      <c r="E74" s="186"/>
      <c r="F74" s="186"/>
      <c r="G74" s="186"/>
      <c r="H74" s="186"/>
    </row>
    <row r="75" spans="1:22" ht="21.75" customHeight="1" x14ac:dyDescent="0.25">
      <c r="A75" s="10" t="s">
        <v>10</v>
      </c>
      <c r="B75" s="10"/>
      <c r="C75" s="168" t="s">
        <v>90</v>
      </c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</row>
    <row r="76" spans="1:22" ht="21.75" customHeight="1" x14ac:dyDescent="0.25">
      <c r="A76" s="219" t="s">
        <v>130</v>
      </c>
      <c r="B76" s="219"/>
      <c r="C76" s="90">
        <f>M89</f>
        <v>10000</v>
      </c>
    </row>
    <row r="77" spans="1:22" ht="21.75" customHeight="1" x14ac:dyDescent="0.25">
      <c r="A77" s="169" t="s">
        <v>12</v>
      </c>
      <c r="B77" s="169" t="s">
        <v>52</v>
      </c>
      <c r="C77" s="169"/>
      <c r="D77" s="170" t="s">
        <v>14</v>
      </c>
      <c r="E77" s="163" t="s">
        <v>15</v>
      </c>
      <c r="F77" s="163"/>
      <c r="G77" s="169" t="s">
        <v>16</v>
      </c>
      <c r="H77" s="171" t="s">
        <v>17</v>
      </c>
      <c r="I77" s="172"/>
      <c r="J77" s="175" t="s">
        <v>18</v>
      </c>
      <c r="K77" s="178" t="s">
        <v>19</v>
      </c>
      <c r="L77" s="181" t="s">
        <v>20</v>
      </c>
      <c r="M77" s="182"/>
      <c r="N77" s="182"/>
      <c r="O77" s="182"/>
      <c r="P77" s="182"/>
      <c r="Q77" s="182"/>
      <c r="R77" s="182"/>
      <c r="S77" s="182"/>
      <c r="T77" s="182"/>
      <c r="U77" s="183"/>
      <c r="V77" s="160" t="s">
        <v>21</v>
      </c>
    </row>
    <row r="78" spans="1:22" ht="21.75" customHeight="1" x14ac:dyDescent="0.25">
      <c r="A78" s="169"/>
      <c r="B78" s="169"/>
      <c r="C78" s="169"/>
      <c r="D78" s="170"/>
      <c r="E78" s="163" t="s">
        <v>22</v>
      </c>
      <c r="F78" s="163" t="s">
        <v>23</v>
      </c>
      <c r="G78" s="169"/>
      <c r="H78" s="173"/>
      <c r="I78" s="174"/>
      <c r="J78" s="176"/>
      <c r="K78" s="179"/>
      <c r="L78" s="164" t="s">
        <v>24</v>
      </c>
      <c r="M78" s="164" t="s">
        <v>118</v>
      </c>
      <c r="N78" s="166" t="s">
        <v>25</v>
      </c>
      <c r="O78" s="167"/>
      <c r="P78" s="166" t="s">
        <v>26</v>
      </c>
      <c r="Q78" s="167"/>
      <c r="R78" s="166" t="s">
        <v>27</v>
      </c>
      <c r="S78" s="167"/>
      <c r="T78" s="166" t="s">
        <v>28</v>
      </c>
      <c r="U78" s="167"/>
      <c r="V78" s="161"/>
    </row>
    <row r="79" spans="1:22" ht="21.75" customHeight="1" thickBot="1" x14ac:dyDescent="0.35">
      <c r="A79" s="169"/>
      <c r="B79" s="169"/>
      <c r="C79" s="169"/>
      <c r="D79" s="170"/>
      <c r="E79" s="163"/>
      <c r="F79" s="163"/>
      <c r="G79" s="169"/>
      <c r="H79" s="51" t="s">
        <v>29</v>
      </c>
      <c r="I79" s="52" t="s">
        <v>30</v>
      </c>
      <c r="J79" s="177"/>
      <c r="K79" s="180"/>
      <c r="L79" s="165"/>
      <c r="M79" s="165"/>
      <c r="N79" s="44" t="s">
        <v>155</v>
      </c>
      <c r="O79" s="44" t="s">
        <v>156</v>
      </c>
      <c r="P79" s="44" t="s">
        <v>155</v>
      </c>
      <c r="Q79" s="44" t="s">
        <v>156</v>
      </c>
      <c r="R79" s="44" t="s">
        <v>155</v>
      </c>
      <c r="S79" s="44" t="s">
        <v>156</v>
      </c>
      <c r="T79" s="44" t="s">
        <v>155</v>
      </c>
      <c r="U79" s="44" t="s">
        <v>156</v>
      </c>
      <c r="V79" s="162"/>
    </row>
    <row r="80" spans="1:22" ht="21.75" customHeight="1" x14ac:dyDescent="0.25">
      <c r="A80" s="45" t="s">
        <v>33</v>
      </c>
      <c r="B80" s="158" t="s">
        <v>91</v>
      </c>
      <c r="C80" s="158"/>
      <c r="D80" s="53" t="s">
        <v>92</v>
      </c>
      <c r="E80" s="27" t="s">
        <v>54</v>
      </c>
      <c r="F80" s="27" t="s">
        <v>55</v>
      </c>
      <c r="G80" s="27" t="s">
        <v>93</v>
      </c>
      <c r="H80" s="54"/>
      <c r="I80" s="55">
        <v>4000</v>
      </c>
      <c r="J80" s="56">
        <f>+H80+I80</f>
        <v>4000</v>
      </c>
      <c r="K80" s="57" t="s">
        <v>94</v>
      </c>
      <c r="L80" s="23">
        <v>1</v>
      </c>
      <c r="M80" s="127">
        <v>0</v>
      </c>
      <c r="N80" s="48">
        <v>1</v>
      </c>
      <c r="O80" s="48"/>
      <c r="P80" s="48"/>
      <c r="Q80" s="48"/>
      <c r="R80" s="48"/>
      <c r="S80" s="48"/>
      <c r="T80" s="48"/>
      <c r="U80" s="48"/>
      <c r="V80" s="48"/>
    </row>
    <row r="81" spans="1:22" ht="21.75" customHeight="1" thickBot="1" x14ac:dyDescent="0.3">
      <c r="A81" s="45" t="s">
        <v>40</v>
      </c>
      <c r="B81" s="159" t="s">
        <v>151</v>
      </c>
      <c r="C81" s="159"/>
      <c r="D81" s="53" t="s">
        <v>92</v>
      </c>
      <c r="E81" s="27" t="s">
        <v>54</v>
      </c>
      <c r="F81" s="27" t="s">
        <v>55</v>
      </c>
      <c r="G81" s="27" t="s">
        <v>60</v>
      </c>
      <c r="H81" s="58">
        <f>9800</f>
        <v>9800</v>
      </c>
      <c r="I81" s="38">
        <v>0</v>
      </c>
      <c r="J81" s="59">
        <f t="shared" ref="J81:J88" si="0">+H81+I81</f>
        <v>9800</v>
      </c>
      <c r="K81" s="60" t="s">
        <v>96</v>
      </c>
      <c r="L81" s="23" t="s">
        <v>148</v>
      </c>
      <c r="M81" s="127">
        <v>0</v>
      </c>
      <c r="N81" s="48"/>
      <c r="O81" s="48"/>
      <c r="P81" s="48"/>
      <c r="Q81" s="48"/>
      <c r="R81" s="48"/>
      <c r="S81" s="48"/>
      <c r="T81" s="48"/>
      <c r="U81" s="48"/>
      <c r="V81" s="48"/>
    </row>
    <row r="82" spans="1:22" ht="21.75" customHeight="1" thickBot="1" x14ac:dyDescent="0.3">
      <c r="A82" s="45" t="s">
        <v>44</v>
      </c>
      <c r="B82" s="158" t="s">
        <v>97</v>
      </c>
      <c r="C82" s="158"/>
      <c r="D82" s="53" t="s">
        <v>92</v>
      </c>
      <c r="E82" s="27" t="s">
        <v>54</v>
      </c>
      <c r="F82" s="27" t="s">
        <v>55</v>
      </c>
      <c r="G82" s="27" t="s">
        <v>60</v>
      </c>
      <c r="H82" s="58"/>
      <c r="I82" s="38">
        <v>5000</v>
      </c>
      <c r="J82" s="59">
        <f t="shared" si="0"/>
        <v>5000</v>
      </c>
      <c r="K82" s="57" t="s">
        <v>94</v>
      </c>
      <c r="L82" s="23" t="s">
        <v>148</v>
      </c>
      <c r="M82" s="127">
        <v>0</v>
      </c>
      <c r="N82" s="48"/>
      <c r="O82" s="48"/>
      <c r="P82" s="48"/>
      <c r="Q82" s="48"/>
      <c r="R82" s="48"/>
      <c r="S82" s="48"/>
      <c r="T82" s="48"/>
      <c r="U82" s="48"/>
      <c r="V82" s="48"/>
    </row>
    <row r="83" spans="1:22" ht="21.75" customHeight="1" thickBot="1" x14ac:dyDescent="0.3">
      <c r="A83" s="45" t="s">
        <v>46</v>
      </c>
      <c r="B83" s="158" t="s">
        <v>98</v>
      </c>
      <c r="C83" s="158"/>
      <c r="D83" s="53"/>
      <c r="E83" s="27" t="s">
        <v>54</v>
      </c>
      <c r="F83" s="27" t="s">
        <v>55</v>
      </c>
      <c r="G83" s="27" t="s">
        <v>60</v>
      </c>
      <c r="H83" s="58"/>
      <c r="I83" s="38"/>
      <c r="J83" s="59"/>
      <c r="K83" s="57"/>
      <c r="L83" s="23" t="s">
        <v>148</v>
      </c>
      <c r="M83" s="127">
        <v>0</v>
      </c>
      <c r="N83" s="48"/>
      <c r="O83" s="48"/>
      <c r="P83" s="48"/>
      <c r="Q83" s="48"/>
      <c r="R83" s="48"/>
      <c r="S83" s="48"/>
      <c r="T83" s="48"/>
      <c r="U83" s="48"/>
      <c r="V83" s="48"/>
    </row>
    <row r="84" spans="1:22" ht="21.75" customHeight="1" thickBot="1" x14ac:dyDescent="0.3">
      <c r="A84" s="45" t="s">
        <v>48</v>
      </c>
      <c r="B84" s="187" t="s">
        <v>152</v>
      </c>
      <c r="C84" s="188"/>
      <c r="D84" s="84"/>
      <c r="E84" s="27" t="s">
        <v>54</v>
      </c>
      <c r="F84" s="27" t="s">
        <v>55</v>
      </c>
      <c r="G84" s="27" t="s">
        <v>60</v>
      </c>
      <c r="H84" s="58"/>
      <c r="I84" s="38"/>
      <c r="J84" s="59"/>
      <c r="K84" s="57"/>
      <c r="L84" s="23" t="s">
        <v>148</v>
      </c>
      <c r="M84" s="127"/>
      <c r="N84" s="48"/>
      <c r="O84" s="48"/>
      <c r="P84" s="48"/>
      <c r="Q84" s="48"/>
      <c r="R84" s="48"/>
      <c r="S84" s="48"/>
      <c r="T84" s="48"/>
      <c r="U84" s="48"/>
      <c r="V84" s="48"/>
    </row>
    <row r="85" spans="1:22" ht="21.75" customHeight="1" thickBot="1" x14ac:dyDescent="0.3">
      <c r="A85" s="45" t="s">
        <v>75</v>
      </c>
      <c r="B85" s="159" t="s">
        <v>99</v>
      </c>
      <c r="C85" s="159"/>
      <c r="D85" s="53" t="s">
        <v>92</v>
      </c>
      <c r="E85" s="27" t="s">
        <v>54</v>
      </c>
      <c r="F85" s="27" t="s">
        <v>55</v>
      </c>
      <c r="G85" s="27" t="s">
        <v>74</v>
      </c>
      <c r="H85" s="58"/>
      <c r="I85" s="38">
        <v>15300</v>
      </c>
      <c r="J85" s="59">
        <f t="shared" si="0"/>
        <v>15300</v>
      </c>
      <c r="K85" s="57" t="s">
        <v>100</v>
      </c>
      <c r="L85" s="23">
        <v>10</v>
      </c>
      <c r="M85" s="127">
        <f>O85+Q85+S85+U85</f>
        <v>6943</v>
      </c>
      <c r="N85" s="48"/>
      <c r="O85" s="48"/>
      <c r="P85" s="48">
        <v>5</v>
      </c>
      <c r="Q85" s="48">
        <f>3629-223</f>
        <v>3406</v>
      </c>
      <c r="R85" s="48">
        <v>3</v>
      </c>
      <c r="S85" s="48">
        <v>2000</v>
      </c>
      <c r="T85" s="48">
        <v>2</v>
      </c>
      <c r="U85" s="48">
        <v>1537</v>
      </c>
      <c r="V85" s="48">
        <f>SUM(U85,S85,Q85)</f>
        <v>6943</v>
      </c>
    </row>
    <row r="86" spans="1:22" ht="21.75" customHeight="1" thickBot="1" x14ac:dyDescent="0.3">
      <c r="A86" s="45" t="s">
        <v>79</v>
      </c>
      <c r="B86" s="229" t="s">
        <v>153</v>
      </c>
      <c r="C86" s="230"/>
      <c r="D86" s="84"/>
      <c r="E86" s="27" t="s">
        <v>54</v>
      </c>
      <c r="F86" s="27" t="s">
        <v>55</v>
      </c>
      <c r="G86" s="27" t="s">
        <v>154</v>
      </c>
      <c r="H86" s="58"/>
      <c r="I86" s="38"/>
      <c r="J86" s="59"/>
      <c r="K86" s="57"/>
      <c r="L86" s="23" t="s">
        <v>148</v>
      </c>
      <c r="M86" s="127"/>
      <c r="N86" s="48"/>
      <c r="O86" s="48"/>
      <c r="P86" s="48"/>
      <c r="Q86" s="48"/>
      <c r="R86" s="48"/>
      <c r="S86" s="48"/>
      <c r="T86" s="48"/>
      <c r="U86" s="48"/>
      <c r="V86" s="48"/>
    </row>
    <row r="87" spans="1:22" ht="21.75" customHeight="1" thickBot="1" x14ac:dyDescent="0.3">
      <c r="A87" s="45" t="s">
        <v>81</v>
      </c>
      <c r="B87" s="159" t="s">
        <v>101</v>
      </c>
      <c r="C87" s="159"/>
      <c r="D87" s="53" t="s">
        <v>92</v>
      </c>
      <c r="E87" s="27" t="s">
        <v>54</v>
      </c>
      <c r="F87" s="27" t="s">
        <v>55</v>
      </c>
      <c r="G87" s="27" t="s">
        <v>102</v>
      </c>
      <c r="H87" s="58"/>
      <c r="I87" s="38">
        <v>5000</v>
      </c>
      <c r="J87" s="59">
        <f t="shared" si="0"/>
        <v>5000</v>
      </c>
      <c r="K87" s="57" t="s">
        <v>94</v>
      </c>
      <c r="L87" s="23">
        <v>2</v>
      </c>
      <c r="M87" s="127">
        <f>O87+Q87+S87+U87</f>
        <v>3057</v>
      </c>
      <c r="N87" s="48"/>
      <c r="O87" s="48"/>
      <c r="P87" s="48">
        <v>1</v>
      </c>
      <c r="Q87" s="48">
        <v>1614</v>
      </c>
      <c r="R87" s="48">
        <v>2</v>
      </c>
      <c r="S87" s="48">
        <v>1443</v>
      </c>
      <c r="T87" s="48">
        <v>1</v>
      </c>
      <c r="U87" s="48"/>
      <c r="V87" s="48">
        <f>SUM(Q87+S87)</f>
        <v>3057</v>
      </c>
    </row>
    <row r="88" spans="1:22" ht="21.75" customHeight="1" thickBot="1" x14ac:dyDescent="0.3">
      <c r="A88" s="45" t="s">
        <v>83</v>
      </c>
      <c r="B88" s="154" t="s">
        <v>103</v>
      </c>
      <c r="C88" s="154"/>
      <c r="D88" s="53" t="s">
        <v>92</v>
      </c>
      <c r="E88" s="27" t="s">
        <v>54</v>
      </c>
      <c r="F88" s="27" t="s">
        <v>55</v>
      </c>
      <c r="G88" s="27" t="s">
        <v>67</v>
      </c>
      <c r="H88" s="61"/>
      <c r="I88" s="62">
        <v>3200</v>
      </c>
      <c r="J88" s="63">
        <f t="shared" si="0"/>
        <v>3200</v>
      </c>
      <c r="K88" s="57" t="s">
        <v>94</v>
      </c>
      <c r="L88" s="23">
        <v>1</v>
      </c>
      <c r="M88" s="127">
        <v>0</v>
      </c>
      <c r="N88" s="48">
        <v>1</v>
      </c>
      <c r="O88" s="48">
        <v>1</v>
      </c>
      <c r="P88" s="48"/>
      <c r="Q88" s="48"/>
      <c r="R88" s="48"/>
      <c r="S88" s="48"/>
      <c r="T88" s="48"/>
      <c r="U88" s="48"/>
      <c r="V88" s="48"/>
    </row>
    <row r="89" spans="1:22" ht="30.75" customHeight="1" x14ac:dyDescent="0.3">
      <c r="B89" s="221" t="s">
        <v>149</v>
      </c>
      <c r="C89" s="221"/>
      <c r="D89" s="221"/>
      <c r="E89" s="221"/>
      <c r="F89" s="221"/>
      <c r="G89" s="221"/>
      <c r="L89" s="132" t="s">
        <v>113</v>
      </c>
      <c r="M89" s="133">
        <f>SUM(M80:M88)</f>
        <v>10000</v>
      </c>
      <c r="N89" s="6"/>
      <c r="O89" s="6"/>
      <c r="P89" s="6"/>
      <c r="Q89" s="6"/>
      <c r="R89" s="6"/>
      <c r="S89" s="6"/>
      <c r="T89" s="6"/>
      <c r="U89" s="6"/>
      <c r="V89" s="6"/>
    </row>
    <row r="90" spans="1:22" ht="18" customHeight="1" x14ac:dyDescent="0.25">
      <c r="M90" s="34"/>
    </row>
    <row r="91" spans="1:22" ht="18" hidden="1" customHeight="1" x14ac:dyDescent="0.3">
      <c r="A91" s="155" t="s">
        <v>104</v>
      </c>
      <c r="B91" s="155"/>
      <c r="C91" s="155"/>
      <c r="D91" s="155"/>
      <c r="E91" s="155"/>
      <c r="F91" s="155"/>
    </row>
    <row r="92" spans="1:22" hidden="1" x14ac:dyDescent="0.25">
      <c r="A92" s="64" t="s">
        <v>105</v>
      </c>
      <c r="B92" s="156" t="s">
        <v>106</v>
      </c>
      <c r="C92" s="156"/>
      <c r="D92" s="65"/>
      <c r="E92" s="65" t="s">
        <v>107</v>
      </c>
      <c r="F92" s="65" t="s">
        <v>108</v>
      </c>
    </row>
    <row r="93" spans="1:22" hidden="1" x14ac:dyDescent="0.25">
      <c r="A93" s="3">
        <v>1</v>
      </c>
      <c r="B93" s="151" t="s">
        <v>50</v>
      </c>
      <c r="C93" s="151"/>
      <c r="E93" s="34">
        <f>M43</f>
        <v>10000</v>
      </c>
      <c r="F93" s="34">
        <v>9000</v>
      </c>
      <c r="H93" s="66"/>
      <c r="I93" s="67"/>
      <c r="J93" s="67"/>
    </row>
    <row r="94" spans="1:22" ht="15" hidden="1" x14ac:dyDescent="0.3">
      <c r="A94" s="3">
        <v>2</v>
      </c>
      <c r="B94" s="151" t="s">
        <v>1</v>
      </c>
      <c r="C94" s="151"/>
      <c r="E94" s="34">
        <f>M23</f>
        <v>20000</v>
      </c>
      <c r="F94" s="34">
        <v>8000</v>
      </c>
      <c r="H94" s="157" t="s">
        <v>109</v>
      </c>
      <c r="I94" s="157"/>
      <c r="J94" s="157"/>
    </row>
    <row r="95" spans="1:22" ht="15" hidden="1" x14ac:dyDescent="0.3">
      <c r="A95" s="3">
        <v>3</v>
      </c>
      <c r="B95" s="151" t="s">
        <v>110</v>
      </c>
      <c r="C95" s="151"/>
      <c r="E95" s="34">
        <f>M67</f>
        <v>10000</v>
      </c>
      <c r="F95" s="34">
        <v>8500</v>
      </c>
      <c r="H95" s="152" t="s">
        <v>111</v>
      </c>
      <c r="I95" s="152"/>
      <c r="J95" s="152"/>
    </row>
    <row r="96" spans="1:22" hidden="1" x14ac:dyDescent="0.25">
      <c r="A96" s="3">
        <v>4</v>
      </c>
      <c r="B96" s="151" t="s">
        <v>112</v>
      </c>
      <c r="C96" s="151"/>
      <c r="E96" s="34">
        <f>M89</f>
        <v>10000</v>
      </c>
      <c r="F96" s="34">
        <v>8500</v>
      </c>
    </row>
    <row r="97" spans="1:22" hidden="1" x14ac:dyDescent="0.25">
      <c r="A97" s="68"/>
      <c r="B97" s="153" t="s">
        <v>113</v>
      </c>
      <c r="C97" s="153"/>
      <c r="D97" s="69"/>
      <c r="E97" s="70">
        <f>SUM(E93:E96)</f>
        <v>50000</v>
      </c>
      <c r="F97" s="70">
        <f>SUM(F93:F96)</f>
        <v>34000</v>
      </c>
    </row>
    <row r="101" spans="1:22" ht="18.75" x14ac:dyDescent="0.3">
      <c r="A101" s="185" t="s">
        <v>158</v>
      </c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</row>
    <row r="102" spans="1:22" ht="18.75" x14ac:dyDescent="0.3">
      <c r="A102" s="220" t="s">
        <v>19</v>
      </c>
      <c r="B102" s="220"/>
      <c r="C102" s="96" t="s">
        <v>159</v>
      </c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</row>
    <row r="103" spans="1:22" ht="18.75" x14ac:dyDescent="0.3">
      <c r="A103" s="7" t="s">
        <v>2</v>
      </c>
      <c r="B103" s="8"/>
      <c r="C103" s="8" t="s">
        <v>3</v>
      </c>
      <c r="D103" s="85"/>
      <c r="E103" s="85"/>
      <c r="F103" s="85"/>
      <c r="G103" s="85"/>
    </row>
    <row r="104" spans="1:22" ht="18.75" x14ac:dyDescent="0.3">
      <c r="A104" s="7" t="s">
        <v>4</v>
      </c>
      <c r="B104" s="8"/>
      <c r="C104" s="8" t="s">
        <v>5</v>
      </c>
      <c r="D104" s="85"/>
      <c r="E104" s="85"/>
      <c r="F104" s="85"/>
      <c r="G104" s="85"/>
    </row>
    <row r="105" spans="1:22" ht="18.75" x14ac:dyDescent="0.3">
      <c r="A105" s="7" t="s">
        <v>6</v>
      </c>
      <c r="B105" s="8"/>
      <c r="C105" s="8" t="s">
        <v>7</v>
      </c>
      <c r="D105" s="85"/>
      <c r="E105" s="85"/>
      <c r="F105" s="85"/>
      <c r="G105" s="85"/>
    </row>
    <row r="106" spans="1:22" x14ac:dyDescent="0.25">
      <c r="A106" s="9" t="s">
        <v>88</v>
      </c>
      <c r="B106" s="9"/>
      <c r="C106" s="186" t="s">
        <v>89</v>
      </c>
      <c r="D106" s="186"/>
      <c r="E106" s="186"/>
      <c r="F106" s="186"/>
      <c r="G106" s="186"/>
      <c r="H106" s="186"/>
    </row>
    <row r="107" spans="1:22" x14ac:dyDescent="0.25">
      <c r="A107" s="10" t="s">
        <v>10</v>
      </c>
      <c r="B107" s="10"/>
      <c r="C107" s="168" t="s">
        <v>90</v>
      </c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</row>
    <row r="108" spans="1:22" x14ac:dyDescent="0.25">
      <c r="A108" s="223" t="s">
        <v>130</v>
      </c>
      <c r="B108" s="223"/>
      <c r="C108" s="90">
        <f>R118</f>
        <v>4895</v>
      </c>
    </row>
    <row r="109" spans="1:22" ht="13.5" customHeight="1" x14ac:dyDescent="0.25">
      <c r="A109" s="141"/>
      <c r="B109" s="142"/>
      <c r="C109" s="143" t="s">
        <v>160</v>
      </c>
      <c r="D109" s="144">
        <f>SUM(R113:R117)</f>
        <v>4895</v>
      </c>
      <c r="E109" s="142"/>
      <c r="F109" s="142"/>
      <c r="G109" s="145"/>
      <c r="H109" s="141" t="s">
        <v>20</v>
      </c>
      <c r="I109" s="142"/>
      <c r="J109" s="142"/>
      <c r="K109" s="142"/>
      <c r="L109" s="142"/>
      <c r="M109" s="142"/>
      <c r="N109" s="142"/>
      <c r="O109" s="142"/>
      <c r="P109" s="142"/>
      <c r="Q109" s="142"/>
      <c r="R109" s="146" t="s">
        <v>161</v>
      </c>
    </row>
    <row r="110" spans="1:22" ht="13.5" customHeight="1" x14ac:dyDescent="0.25">
      <c r="A110" s="242" t="s">
        <v>12</v>
      </c>
      <c r="B110" s="243" t="s">
        <v>162</v>
      </c>
      <c r="C110" s="244"/>
      <c r="D110" s="245"/>
      <c r="E110" s="252" t="s">
        <v>15</v>
      </c>
      <c r="F110" s="252"/>
      <c r="G110" s="253" t="s">
        <v>16</v>
      </c>
      <c r="H110" s="242" t="s">
        <v>163</v>
      </c>
      <c r="I110" s="227" t="s">
        <v>25</v>
      </c>
      <c r="J110" s="254"/>
      <c r="K110" s="228"/>
      <c r="L110" s="227" t="s">
        <v>26</v>
      </c>
      <c r="M110" s="228"/>
      <c r="N110" s="147" t="s">
        <v>27</v>
      </c>
      <c r="O110" s="148"/>
      <c r="P110" s="147" t="s">
        <v>28</v>
      </c>
      <c r="Q110" s="148"/>
      <c r="R110" s="149"/>
    </row>
    <row r="111" spans="1:22" ht="13.5" customHeight="1" x14ac:dyDescent="0.25">
      <c r="A111" s="242"/>
      <c r="B111" s="246"/>
      <c r="C111" s="247"/>
      <c r="D111" s="248"/>
      <c r="E111" s="252" t="s">
        <v>22</v>
      </c>
      <c r="F111" s="252" t="s">
        <v>23</v>
      </c>
      <c r="G111" s="253"/>
      <c r="H111" s="242"/>
      <c r="I111" s="231" t="s">
        <v>164</v>
      </c>
      <c r="J111" s="231" t="s">
        <v>165</v>
      </c>
      <c r="K111" s="231" t="s">
        <v>157</v>
      </c>
      <c r="L111" s="231" t="s">
        <v>164</v>
      </c>
      <c r="M111" s="231" t="s">
        <v>165</v>
      </c>
      <c r="N111" s="231" t="s">
        <v>164</v>
      </c>
      <c r="O111" s="231" t="s">
        <v>165</v>
      </c>
      <c r="P111" s="231" t="s">
        <v>164</v>
      </c>
      <c r="Q111" s="231" t="s">
        <v>165</v>
      </c>
      <c r="R111" s="149"/>
    </row>
    <row r="112" spans="1:22" ht="13.5" customHeight="1" x14ac:dyDescent="0.25">
      <c r="A112" s="242"/>
      <c r="B112" s="249"/>
      <c r="C112" s="250"/>
      <c r="D112" s="251"/>
      <c r="E112" s="252"/>
      <c r="F112" s="252"/>
      <c r="G112" s="253"/>
      <c r="H112" s="242"/>
      <c r="I112" s="231"/>
      <c r="J112" s="231"/>
      <c r="K112" s="231"/>
      <c r="L112" s="231"/>
      <c r="M112" s="231"/>
      <c r="N112" s="231"/>
      <c r="O112" s="231"/>
      <c r="P112" s="231"/>
      <c r="Q112" s="231"/>
      <c r="R112" s="150"/>
    </row>
    <row r="113" spans="1:22" ht="45" customHeight="1" x14ac:dyDescent="0.3">
      <c r="A113" s="97" t="s">
        <v>33</v>
      </c>
      <c r="B113" s="98" t="s">
        <v>166</v>
      </c>
      <c r="C113" s="232" t="s">
        <v>167</v>
      </c>
      <c r="D113" s="232"/>
      <c r="E113" s="99" t="s">
        <v>54</v>
      </c>
      <c r="F113" s="99" t="s">
        <v>55</v>
      </c>
      <c r="G113" s="99" t="s">
        <v>102</v>
      </c>
      <c r="H113" s="100">
        <v>3</v>
      </c>
      <c r="I113" s="99"/>
      <c r="J113" s="99"/>
      <c r="K113" s="101"/>
      <c r="L113" s="99"/>
      <c r="M113" s="99"/>
      <c r="N113" s="99">
        <v>1</v>
      </c>
      <c r="O113" s="99"/>
      <c r="P113" s="99">
        <v>1</v>
      </c>
      <c r="Q113" s="99"/>
      <c r="R113" s="128">
        <v>979</v>
      </c>
    </row>
    <row r="114" spans="1:22" ht="43.5" customHeight="1" x14ac:dyDescent="0.3">
      <c r="A114" s="233">
        <v>2</v>
      </c>
      <c r="B114" s="235" t="s">
        <v>61</v>
      </c>
      <c r="C114" s="237" t="s">
        <v>69</v>
      </c>
      <c r="D114" s="238"/>
      <c r="E114" s="99" t="s">
        <v>54</v>
      </c>
      <c r="F114" s="99" t="s">
        <v>55</v>
      </c>
      <c r="G114" s="102" t="s">
        <v>70</v>
      </c>
      <c r="H114" s="100">
        <v>3</v>
      </c>
      <c r="I114" s="103"/>
      <c r="J114" s="103"/>
      <c r="K114" s="104"/>
      <c r="L114" s="99"/>
      <c r="M114" s="105"/>
      <c r="N114" s="99">
        <v>1</v>
      </c>
      <c r="O114" s="106"/>
      <c r="P114" s="99">
        <v>1</v>
      </c>
      <c r="Q114" s="107"/>
      <c r="R114" s="128">
        <v>979</v>
      </c>
    </row>
    <row r="115" spans="1:22" ht="44.25" customHeight="1" x14ac:dyDescent="0.3">
      <c r="A115" s="234"/>
      <c r="B115" s="236"/>
      <c r="C115" s="239" t="s">
        <v>71</v>
      </c>
      <c r="D115" s="239"/>
      <c r="E115" s="99" t="s">
        <v>54</v>
      </c>
      <c r="F115" s="99" t="s">
        <v>55</v>
      </c>
      <c r="G115" s="102" t="s">
        <v>70</v>
      </c>
      <c r="H115" s="100">
        <v>3</v>
      </c>
      <c r="I115" s="108"/>
      <c r="J115" s="108"/>
      <c r="K115" s="109"/>
      <c r="L115" s="99"/>
      <c r="M115" s="110"/>
      <c r="N115" s="99">
        <v>1</v>
      </c>
      <c r="O115" s="111"/>
      <c r="P115" s="99">
        <v>1</v>
      </c>
      <c r="Q115" s="112"/>
      <c r="R115" s="128">
        <v>979</v>
      </c>
    </row>
    <row r="116" spans="1:22" ht="71.25" customHeight="1" x14ac:dyDescent="0.3">
      <c r="A116" s="113">
        <v>3</v>
      </c>
      <c r="B116" s="114" t="s">
        <v>168</v>
      </c>
      <c r="C116" s="240" t="s">
        <v>169</v>
      </c>
      <c r="D116" s="240"/>
      <c r="E116" s="99" t="s">
        <v>54</v>
      </c>
      <c r="F116" s="99" t="s">
        <v>55</v>
      </c>
      <c r="G116" s="104" t="s">
        <v>170</v>
      </c>
      <c r="H116" s="116">
        <v>3</v>
      </c>
      <c r="I116" s="104"/>
      <c r="J116" s="104"/>
      <c r="K116" s="104"/>
      <c r="L116" s="99"/>
      <c r="M116" s="104"/>
      <c r="N116" s="99">
        <v>1</v>
      </c>
      <c r="O116" s="104"/>
      <c r="P116" s="99">
        <v>1</v>
      </c>
      <c r="Q116" s="115"/>
      <c r="R116" s="128">
        <v>979</v>
      </c>
    </row>
    <row r="117" spans="1:22" ht="51" customHeight="1" x14ac:dyDescent="0.3">
      <c r="A117" s="117">
        <v>4</v>
      </c>
      <c r="B117" s="118" t="s">
        <v>171</v>
      </c>
      <c r="C117" s="241" t="s">
        <v>172</v>
      </c>
      <c r="D117" s="241"/>
      <c r="E117" s="99" t="s">
        <v>54</v>
      </c>
      <c r="F117" s="99" t="s">
        <v>55</v>
      </c>
      <c r="G117" s="102" t="s">
        <v>70</v>
      </c>
      <c r="H117" s="117">
        <v>4</v>
      </c>
      <c r="I117" s="119">
        <v>1</v>
      </c>
      <c r="J117" s="119"/>
      <c r="K117" s="119"/>
      <c r="L117" s="99">
        <v>1</v>
      </c>
      <c r="M117" s="119"/>
      <c r="N117" s="99">
        <v>1</v>
      </c>
      <c r="O117" s="119"/>
      <c r="P117" s="99">
        <v>1</v>
      </c>
      <c r="Q117" s="119"/>
      <c r="R117" s="128">
        <v>979</v>
      </c>
    </row>
    <row r="118" spans="1:22" ht="15" x14ac:dyDescent="0.3">
      <c r="Q118" s="131" t="s">
        <v>113</v>
      </c>
      <c r="R118" s="133">
        <f>SUM(R113:R117)</f>
        <v>4895</v>
      </c>
    </row>
    <row r="120" spans="1:22" ht="16.5" x14ac:dyDescent="0.3">
      <c r="A120" s="256" t="s">
        <v>173</v>
      </c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</row>
    <row r="121" spans="1:22" ht="16.5" x14ac:dyDescent="0.3">
      <c r="A121" s="257" t="s">
        <v>174</v>
      </c>
      <c r="B121" s="257"/>
      <c r="C121" s="257"/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</row>
    <row r="122" spans="1:22" s="92" customFormat="1" ht="14.25" x14ac:dyDescent="0.3">
      <c r="A122" s="263" t="s">
        <v>19</v>
      </c>
      <c r="B122" s="263"/>
      <c r="C122" s="264" t="s">
        <v>187</v>
      </c>
      <c r="D122" s="264"/>
      <c r="E122" s="264"/>
      <c r="F122" s="264"/>
      <c r="G122" s="264"/>
      <c r="H122" s="264"/>
      <c r="I122" s="264"/>
      <c r="J122" s="264"/>
      <c r="K122" s="264"/>
      <c r="L122" s="264"/>
      <c r="M122" s="264"/>
      <c r="N122" s="264"/>
      <c r="O122" s="264"/>
      <c r="P122" s="264"/>
      <c r="Q122" s="264"/>
      <c r="R122" s="264"/>
      <c r="S122" s="264"/>
      <c r="T122" s="264"/>
      <c r="U122" s="264"/>
      <c r="V122" s="264"/>
    </row>
    <row r="123" spans="1:22" x14ac:dyDescent="0.25">
      <c r="A123" s="258" t="s">
        <v>2</v>
      </c>
      <c r="B123" s="258"/>
      <c r="C123" s="258" t="s">
        <v>3</v>
      </c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</row>
    <row r="124" spans="1:22" x14ac:dyDescent="0.25">
      <c r="A124" s="120" t="s">
        <v>4</v>
      </c>
      <c r="B124" s="120"/>
      <c r="C124" s="259" t="s">
        <v>5</v>
      </c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</row>
    <row r="125" spans="1:22" x14ac:dyDescent="0.25">
      <c r="A125" s="260" t="s">
        <v>6</v>
      </c>
      <c r="B125" s="260"/>
      <c r="C125" s="259" t="s">
        <v>7</v>
      </c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</row>
    <row r="126" spans="1:22" x14ac:dyDescent="0.25">
      <c r="A126" s="121" t="s">
        <v>8</v>
      </c>
      <c r="B126" s="121"/>
      <c r="C126" s="261" t="s">
        <v>9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</row>
    <row r="127" spans="1:22" x14ac:dyDescent="0.25">
      <c r="A127" s="123" t="s">
        <v>10</v>
      </c>
      <c r="B127" s="123"/>
      <c r="C127" s="262" t="s">
        <v>11</v>
      </c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262"/>
      <c r="T127" s="262"/>
      <c r="U127" s="262"/>
      <c r="V127" s="262"/>
    </row>
    <row r="128" spans="1:22" s="92" customFormat="1" x14ac:dyDescent="0.25">
      <c r="A128" s="223" t="s">
        <v>130</v>
      </c>
      <c r="B128" s="223"/>
      <c r="C128" s="90">
        <f>M142</f>
        <v>5700</v>
      </c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</row>
    <row r="129" spans="1:22" x14ac:dyDescent="0.25">
      <c r="A129" s="169" t="s">
        <v>12</v>
      </c>
      <c r="B129" s="169" t="s">
        <v>13</v>
      </c>
      <c r="C129" s="169"/>
      <c r="D129" s="170" t="s">
        <v>14</v>
      </c>
      <c r="E129" s="255" t="s">
        <v>15</v>
      </c>
      <c r="F129" s="255"/>
      <c r="G129" s="169" t="s">
        <v>16</v>
      </c>
      <c r="H129" s="213" t="s">
        <v>17</v>
      </c>
      <c r="I129" s="213"/>
      <c r="J129" s="212" t="s">
        <v>18</v>
      </c>
      <c r="K129" s="213" t="s">
        <v>19</v>
      </c>
      <c r="L129" s="255" t="s">
        <v>20</v>
      </c>
      <c r="M129" s="255"/>
      <c r="N129" s="255"/>
      <c r="O129" s="255"/>
      <c r="P129" s="255"/>
      <c r="Q129" s="255"/>
      <c r="R129" s="255"/>
      <c r="S129" s="255"/>
      <c r="T129" s="255"/>
      <c r="U129" s="255"/>
      <c r="V129" s="201" t="s">
        <v>21</v>
      </c>
    </row>
    <row r="130" spans="1:22" x14ac:dyDescent="0.25">
      <c r="A130" s="169"/>
      <c r="B130" s="169"/>
      <c r="C130" s="169"/>
      <c r="D130" s="170"/>
      <c r="E130" s="163" t="s">
        <v>22</v>
      </c>
      <c r="F130" s="163" t="s">
        <v>23</v>
      </c>
      <c r="G130" s="169"/>
      <c r="H130" s="213"/>
      <c r="I130" s="213"/>
      <c r="J130" s="212"/>
      <c r="K130" s="213"/>
      <c r="L130" s="169" t="s">
        <v>24</v>
      </c>
      <c r="M130" s="169" t="s">
        <v>118</v>
      </c>
      <c r="N130" s="169" t="s">
        <v>25</v>
      </c>
      <c r="O130" s="169"/>
      <c r="P130" s="169" t="s">
        <v>26</v>
      </c>
      <c r="Q130" s="169"/>
      <c r="R130" s="169" t="s">
        <v>27</v>
      </c>
      <c r="S130" s="169"/>
      <c r="T130" s="169" t="s">
        <v>28</v>
      </c>
      <c r="U130" s="169"/>
      <c r="V130" s="202"/>
    </row>
    <row r="131" spans="1:22" ht="14.25" x14ac:dyDescent="0.3">
      <c r="A131" s="169"/>
      <c r="B131" s="169"/>
      <c r="C131" s="169"/>
      <c r="D131" s="170"/>
      <c r="E131" s="163"/>
      <c r="F131" s="163"/>
      <c r="G131" s="169"/>
      <c r="H131" s="15" t="s">
        <v>29</v>
      </c>
      <c r="I131" s="87" t="s">
        <v>30</v>
      </c>
      <c r="J131" s="212"/>
      <c r="K131" s="213"/>
      <c r="L131" s="203"/>
      <c r="M131" s="203"/>
      <c r="N131" s="17" t="s">
        <v>31</v>
      </c>
      <c r="O131" s="17" t="s">
        <v>32</v>
      </c>
      <c r="P131" s="17" t="s">
        <v>31</v>
      </c>
      <c r="Q131" s="17" t="s">
        <v>32</v>
      </c>
      <c r="R131" s="17" t="s">
        <v>31</v>
      </c>
      <c r="S131" s="17" t="s">
        <v>32</v>
      </c>
      <c r="T131" s="17" t="s">
        <v>31</v>
      </c>
      <c r="U131" s="17" t="s">
        <v>32</v>
      </c>
      <c r="V131" s="202"/>
    </row>
    <row r="132" spans="1:22" ht="14.25" x14ac:dyDescent="0.25">
      <c r="A132" s="45" t="s">
        <v>33</v>
      </c>
      <c r="B132" s="154" t="s">
        <v>76</v>
      </c>
      <c r="C132" s="154"/>
      <c r="D132" s="19" t="s">
        <v>35</v>
      </c>
      <c r="E132" s="20" t="s">
        <v>36</v>
      </c>
      <c r="F132" s="20" t="s">
        <v>36</v>
      </c>
      <c r="G132" s="20" t="s">
        <v>78</v>
      </c>
      <c r="H132" s="21">
        <v>1850</v>
      </c>
      <c r="I132" s="22">
        <v>3400</v>
      </c>
      <c r="J132" s="22">
        <f>+H132+I132</f>
        <v>5250</v>
      </c>
      <c r="K132" s="20" t="s">
        <v>39</v>
      </c>
      <c r="L132" s="122" t="s">
        <v>43</v>
      </c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</row>
    <row r="133" spans="1:22" ht="14.25" x14ac:dyDescent="0.25">
      <c r="A133" s="45" t="s">
        <v>40</v>
      </c>
      <c r="B133" s="187" t="s">
        <v>175</v>
      </c>
      <c r="C133" s="188"/>
      <c r="D133" s="19"/>
      <c r="E133" s="20" t="s">
        <v>36</v>
      </c>
      <c r="F133" s="20" t="s">
        <v>36</v>
      </c>
      <c r="G133" s="20" t="s">
        <v>176</v>
      </c>
      <c r="H133" s="21"/>
      <c r="I133" s="22"/>
      <c r="J133" s="22"/>
      <c r="K133" s="20"/>
      <c r="L133" s="122" t="s">
        <v>43</v>
      </c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</row>
    <row r="134" spans="1:22" ht="14.25" x14ac:dyDescent="0.25">
      <c r="A134" s="45" t="s">
        <v>44</v>
      </c>
      <c r="B134" s="195" t="s">
        <v>177</v>
      </c>
      <c r="C134" s="196"/>
      <c r="D134" s="19" t="s">
        <v>35</v>
      </c>
      <c r="E134" s="20" t="s">
        <v>36</v>
      </c>
      <c r="F134" s="20" t="s">
        <v>37</v>
      </c>
      <c r="G134" s="27" t="s">
        <v>42</v>
      </c>
      <c r="H134" s="21">
        <v>1850</v>
      </c>
      <c r="I134" s="22">
        <v>3800</v>
      </c>
      <c r="J134" s="22">
        <f>+H134+I134</f>
        <v>5650</v>
      </c>
      <c r="K134" s="20" t="s">
        <v>39</v>
      </c>
      <c r="L134" s="122">
        <v>167</v>
      </c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</row>
    <row r="135" spans="1:22" ht="14.25" x14ac:dyDescent="0.25">
      <c r="A135" s="45" t="s">
        <v>46</v>
      </c>
      <c r="B135" s="158" t="s">
        <v>178</v>
      </c>
      <c r="C135" s="158"/>
      <c r="D135" s="19" t="s">
        <v>35</v>
      </c>
      <c r="E135" s="20" t="s">
        <v>36</v>
      </c>
      <c r="F135" s="20" t="s">
        <v>37</v>
      </c>
      <c r="G135" s="20" t="s">
        <v>42</v>
      </c>
      <c r="H135" s="21">
        <v>1850</v>
      </c>
      <c r="I135" s="22">
        <v>3000</v>
      </c>
      <c r="J135" s="22">
        <f>+H135+I135</f>
        <v>4850</v>
      </c>
      <c r="K135" s="20" t="s">
        <v>39</v>
      </c>
      <c r="L135" s="122">
        <v>686</v>
      </c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</row>
    <row r="136" spans="1:22" ht="14.25" x14ac:dyDescent="0.25">
      <c r="A136" s="45"/>
      <c r="B136" s="187" t="s">
        <v>179</v>
      </c>
      <c r="C136" s="188"/>
      <c r="D136" s="19"/>
      <c r="E136" s="20" t="s">
        <v>36</v>
      </c>
      <c r="F136" s="20" t="s">
        <v>37</v>
      </c>
      <c r="G136" s="20" t="s">
        <v>42</v>
      </c>
      <c r="H136" s="21"/>
      <c r="I136" s="22"/>
      <c r="J136" s="22"/>
      <c r="K136" s="20"/>
      <c r="L136" s="122" t="s">
        <v>43</v>
      </c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</row>
    <row r="137" spans="1:22" ht="14.25" x14ac:dyDescent="0.25">
      <c r="A137" s="45" t="s">
        <v>48</v>
      </c>
      <c r="B137" s="187" t="s">
        <v>180</v>
      </c>
      <c r="C137" s="188"/>
      <c r="D137" s="19"/>
      <c r="E137" s="20" t="s">
        <v>36</v>
      </c>
      <c r="F137" s="20" t="s">
        <v>37</v>
      </c>
      <c r="G137" s="20" t="s">
        <v>42</v>
      </c>
      <c r="H137" s="21"/>
      <c r="I137" s="22"/>
      <c r="J137" s="22"/>
      <c r="K137" s="20"/>
      <c r="L137" s="23">
        <v>167</v>
      </c>
      <c r="M137" s="48"/>
      <c r="N137" s="48"/>
      <c r="O137" s="48"/>
      <c r="P137" s="48"/>
      <c r="Q137" s="48"/>
      <c r="R137" s="48"/>
      <c r="S137" s="48"/>
      <c r="T137" s="48"/>
      <c r="U137" s="48"/>
      <c r="V137" s="48"/>
    </row>
    <row r="138" spans="1:22" ht="14.25" x14ac:dyDescent="0.25">
      <c r="A138" s="45" t="s">
        <v>75</v>
      </c>
      <c r="B138" s="195" t="s">
        <v>181</v>
      </c>
      <c r="C138" s="196"/>
      <c r="D138" s="19" t="s">
        <v>35</v>
      </c>
      <c r="E138" s="20" t="s">
        <v>36</v>
      </c>
      <c r="F138" s="20" t="s">
        <v>37</v>
      </c>
      <c r="G138" s="20" t="s">
        <v>42</v>
      </c>
      <c r="H138" s="21">
        <v>1750</v>
      </c>
      <c r="I138" s="22">
        <v>3500</v>
      </c>
      <c r="J138" s="22">
        <f>+H138+I138</f>
        <v>5250</v>
      </c>
      <c r="K138" s="20" t="s">
        <v>39</v>
      </c>
      <c r="L138" s="122">
        <f>P138+R138</f>
        <v>45</v>
      </c>
      <c r="M138" s="129">
        <f>SUM(O138+Q138+S138+U138)</f>
        <v>2700</v>
      </c>
      <c r="N138" s="48"/>
      <c r="O138" s="48"/>
      <c r="P138" s="48">
        <v>30</v>
      </c>
      <c r="Q138" s="48">
        <v>2000</v>
      </c>
      <c r="R138" s="48">
        <v>15</v>
      </c>
      <c r="S138" s="48">
        <v>700</v>
      </c>
      <c r="T138" s="48"/>
      <c r="U138" s="48"/>
      <c r="V138" s="48"/>
    </row>
    <row r="139" spans="1:22" ht="14.25" x14ac:dyDescent="0.25">
      <c r="A139" s="45" t="s">
        <v>79</v>
      </c>
      <c r="B139" s="187" t="s">
        <v>182</v>
      </c>
      <c r="C139" s="188"/>
      <c r="D139" s="19"/>
      <c r="E139" s="20" t="s">
        <v>36</v>
      </c>
      <c r="F139" s="20" t="s">
        <v>37</v>
      </c>
      <c r="G139" s="20" t="s">
        <v>38</v>
      </c>
      <c r="H139" s="21"/>
      <c r="I139" s="22"/>
      <c r="J139" s="22"/>
      <c r="K139" s="20"/>
      <c r="L139" s="122">
        <v>1</v>
      </c>
      <c r="M139" s="129">
        <v>1500</v>
      </c>
      <c r="N139" s="129"/>
      <c r="O139" s="129"/>
      <c r="P139" s="129">
        <v>1</v>
      </c>
      <c r="Q139" s="129">
        <v>1500</v>
      </c>
      <c r="R139" s="129"/>
      <c r="S139" s="129"/>
      <c r="T139" s="129"/>
      <c r="U139" s="129"/>
      <c r="V139" s="129"/>
    </row>
    <row r="140" spans="1:22" ht="14.25" x14ac:dyDescent="0.25">
      <c r="A140" s="45" t="s">
        <v>81</v>
      </c>
      <c r="B140" s="195" t="s">
        <v>183</v>
      </c>
      <c r="C140" s="196"/>
      <c r="D140" s="19"/>
      <c r="E140" s="20" t="s">
        <v>36</v>
      </c>
      <c r="F140" s="20" t="s">
        <v>37</v>
      </c>
      <c r="G140" s="20" t="s">
        <v>184</v>
      </c>
      <c r="H140" s="21"/>
      <c r="I140" s="22"/>
      <c r="J140" s="22"/>
      <c r="K140" s="20"/>
      <c r="L140" s="23">
        <v>1</v>
      </c>
      <c r="M140" s="48">
        <v>1500</v>
      </c>
      <c r="N140" s="48"/>
      <c r="O140" s="48"/>
      <c r="P140" s="48">
        <v>1</v>
      </c>
      <c r="Q140" s="48">
        <v>1500</v>
      </c>
      <c r="R140" s="48"/>
      <c r="S140" s="48"/>
      <c r="T140" s="48"/>
      <c r="U140" s="48"/>
      <c r="V140" s="48"/>
    </row>
    <row r="141" spans="1:22" ht="14.25" x14ac:dyDescent="0.25">
      <c r="A141" s="45" t="s">
        <v>83</v>
      </c>
      <c r="B141" s="195" t="s">
        <v>185</v>
      </c>
      <c r="C141" s="196"/>
      <c r="D141" s="19"/>
      <c r="E141" s="20" t="s">
        <v>36</v>
      </c>
      <c r="F141" s="20" t="s">
        <v>37</v>
      </c>
      <c r="G141" s="20" t="s">
        <v>186</v>
      </c>
      <c r="H141" s="21"/>
      <c r="I141" s="22"/>
      <c r="J141" s="22"/>
      <c r="K141" s="20"/>
      <c r="L141" s="23" t="s">
        <v>43</v>
      </c>
      <c r="M141" s="48"/>
      <c r="N141" s="48"/>
      <c r="O141" s="48"/>
      <c r="P141" s="48"/>
      <c r="Q141" s="48"/>
      <c r="R141" s="48"/>
      <c r="S141" s="48"/>
      <c r="T141" s="48">
        <v>1</v>
      </c>
      <c r="U141" s="48"/>
      <c r="V141" s="48"/>
    </row>
    <row r="142" spans="1:22" ht="15" x14ac:dyDescent="0.25">
      <c r="A142" s="135"/>
      <c r="B142" s="136"/>
      <c r="C142" s="136"/>
      <c r="D142" s="136"/>
      <c r="E142" s="136"/>
      <c r="F142" s="136"/>
      <c r="G142" s="136"/>
      <c r="H142" s="134"/>
      <c r="I142" s="134"/>
      <c r="J142" s="134"/>
      <c r="K142" s="134"/>
      <c r="L142" s="137" t="s">
        <v>113</v>
      </c>
      <c r="M142" s="138">
        <f>SUM(M132:M140)</f>
        <v>5700</v>
      </c>
      <c r="N142" s="139"/>
      <c r="O142" s="139"/>
      <c r="P142" s="139"/>
      <c r="Q142" s="139"/>
      <c r="R142" s="139"/>
      <c r="S142" s="139"/>
      <c r="T142" s="139"/>
      <c r="U142" s="139"/>
      <c r="V142" s="140"/>
    </row>
  </sheetData>
  <sheetProtection password="A11D" sheet="1" objects="1" scenarios="1"/>
  <mergeCells count="212">
    <mergeCell ref="B141:C141"/>
    <mergeCell ref="A122:B122"/>
    <mergeCell ref="C122:V122"/>
    <mergeCell ref="A128:B128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V129:V131"/>
    <mergeCell ref="E130:E131"/>
    <mergeCell ref="F130:F131"/>
    <mergeCell ref="L130:L131"/>
    <mergeCell ref="M130:M131"/>
    <mergeCell ref="N130:O130"/>
    <mergeCell ref="P130:Q130"/>
    <mergeCell ref="R130:S130"/>
    <mergeCell ref="T130:U130"/>
    <mergeCell ref="A129:A131"/>
    <mergeCell ref="B129:C131"/>
    <mergeCell ref="D129:D131"/>
    <mergeCell ref="E129:F129"/>
    <mergeCell ref="G129:G131"/>
    <mergeCell ref="H129:I130"/>
    <mergeCell ref="J129:J131"/>
    <mergeCell ref="K129:K131"/>
    <mergeCell ref="L129:U129"/>
    <mergeCell ref="A120:V120"/>
    <mergeCell ref="A121:V121"/>
    <mergeCell ref="A123:B123"/>
    <mergeCell ref="C123:V123"/>
    <mergeCell ref="C124:V124"/>
    <mergeCell ref="A125:B125"/>
    <mergeCell ref="C125:V125"/>
    <mergeCell ref="C126:V126"/>
    <mergeCell ref="C127:V127"/>
    <mergeCell ref="Q111:Q112"/>
    <mergeCell ref="C113:D113"/>
    <mergeCell ref="A114:A115"/>
    <mergeCell ref="B114:B115"/>
    <mergeCell ref="C114:D114"/>
    <mergeCell ref="C115:D115"/>
    <mergeCell ref="C116:D116"/>
    <mergeCell ref="C117:D117"/>
    <mergeCell ref="A110:A112"/>
    <mergeCell ref="B110:D112"/>
    <mergeCell ref="E110:F110"/>
    <mergeCell ref="G110:G112"/>
    <mergeCell ref="H110:H112"/>
    <mergeCell ref="I110:K110"/>
    <mergeCell ref="E111:E112"/>
    <mergeCell ref="F111:F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L110:M110"/>
    <mergeCell ref="B86:C86"/>
    <mergeCell ref="A76:B76"/>
    <mergeCell ref="B89:G89"/>
    <mergeCell ref="A101:V101"/>
    <mergeCell ref="A102:B102"/>
    <mergeCell ref="C106:H106"/>
    <mergeCell ref="C107:Q107"/>
    <mergeCell ref="A108:B108"/>
    <mergeCell ref="B85:C85"/>
    <mergeCell ref="B77:C79"/>
    <mergeCell ref="V77:V79"/>
    <mergeCell ref="E78:E79"/>
    <mergeCell ref="F78:F79"/>
    <mergeCell ref="L78:L79"/>
    <mergeCell ref="M78:M79"/>
    <mergeCell ref="N78:O78"/>
    <mergeCell ref="P78:Q78"/>
    <mergeCell ref="R78:S78"/>
    <mergeCell ref="B94:C94"/>
    <mergeCell ref="H94:J94"/>
    <mergeCell ref="B95:C95"/>
    <mergeCell ref="H95:J95"/>
    <mergeCell ref="B96:C96"/>
    <mergeCell ref="B84:C84"/>
    <mergeCell ref="A2:B2"/>
    <mergeCell ref="A9:B9"/>
    <mergeCell ref="A26:B26"/>
    <mergeCell ref="C26:D26"/>
    <mergeCell ref="A29:B29"/>
    <mergeCell ref="A32:B32"/>
    <mergeCell ref="C32:V32"/>
    <mergeCell ref="C33:V33"/>
    <mergeCell ref="B80:C80"/>
    <mergeCell ref="B81:C81"/>
    <mergeCell ref="B82:C82"/>
    <mergeCell ref="B83:C83"/>
    <mergeCell ref="A69:V69"/>
    <mergeCell ref="C74:H74"/>
    <mergeCell ref="C75:Q75"/>
    <mergeCell ref="A77:A79"/>
    <mergeCell ref="E23:L23"/>
    <mergeCell ref="G77:G79"/>
    <mergeCell ref="H77:I78"/>
    <mergeCell ref="J77:J79"/>
    <mergeCell ref="T78:U78"/>
    <mergeCell ref="B61:C61"/>
    <mergeCell ref="B62:C62"/>
    <mergeCell ref="B97:C97"/>
    <mergeCell ref="B87:C87"/>
    <mergeCell ref="B88:C88"/>
    <mergeCell ref="A91:F91"/>
    <mergeCell ref="B92:C92"/>
    <mergeCell ref="B93:C93"/>
    <mergeCell ref="B21:C21"/>
    <mergeCell ref="B22:C22"/>
    <mergeCell ref="D77:D79"/>
    <mergeCell ref="E77:F77"/>
    <mergeCell ref="B40:C40"/>
    <mergeCell ref="B41:C41"/>
    <mergeCell ref="B42:C42"/>
    <mergeCell ref="B38:C38"/>
    <mergeCell ref="B39:C39"/>
    <mergeCell ref="C31:V31"/>
    <mergeCell ref="A35:A37"/>
    <mergeCell ref="G35:G37"/>
    <mergeCell ref="A34:B34"/>
    <mergeCell ref="A46:B46"/>
    <mergeCell ref="A53:B53"/>
    <mergeCell ref="B64:C64"/>
    <mergeCell ref="B67:G67"/>
    <mergeCell ref="A70:B70"/>
    <mergeCell ref="B63:C63"/>
    <mergeCell ref="B65:C65"/>
    <mergeCell ref="B66:C66"/>
    <mergeCell ref="K77:K79"/>
    <mergeCell ref="L77:U77"/>
    <mergeCell ref="R55:S55"/>
    <mergeCell ref="T55:U55"/>
    <mergeCell ref="B57:C57"/>
    <mergeCell ref="B58:C58"/>
    <mergeCell ref="B59:C59"/>
    <mergeCell ref="B60:C60"/>
    <mergeCell ref="J54:J56"/>
    <mergeCell ref="K54:K56"/>
    <mergeCell ref="L54:U54"/>
    <mergeCell ref="J35:J37"/>
    <mergeCell ref="K35:K37"/>
    <mergeCell ref="L35:U35"/>
    <mergeCell ref="V54:V56"/>
    <mergeCell ref="E55:E56"/>
    <mergeCell ref="F55:F56"/>
    <mergeCell ref="L55:L56"/>
    <mergeCell ref="M55:M56"/>
    <mergeCell ref="N55:O55"/>
    <mergeCell ref="P55:Q55"/>
    <mergeCell ref="A45:V45"/>
    <mergeCell ref="C52:H52"/>
    <mergeCell ref="A54:A56"/>
    <mergeCell ref="B54:C56"/>
    <mergeCell ref="D54:D56"/>
    <mergeCell ref="E54:F54"/>
    <mergeCell ref="G54:G56"/>
    <mergeCell ref="H54:I55"/>
    <mergeCell ref="B35:C37"/>
    <mergeCell ref="D35:D37"/>
    <mergeCell ref="E35:F35"/>
    <mergeCell ref="H35:I36"/>
    <mergeCell ref="R36:S36"/>
    <mergeCell ref="T36:U36"/>
    <mergeCell ref="A1:V1"/>
    <mergeCell ref="C8:K8"/>
    <mergeCell ref="A10:A12"/>
    <mergeCell ref="B10:C12"/>
    <mergeCell ref="D10:D12"/>
    <mergeCell ref="E10:F10"/>
    <mergeCell ref="G10:G12"/>
    <mergeCell ref="H10:I11"/>
    <mergeCell ref="R11:S11"/>
    <mergeCell ref="T11:U11"/>
    <mergeCell ref="C6:U7"/>
    <mergeCell ref="J10:J12"/>
    <mergeCell ref="K10:K12"/>
    <mergeCell ref="L10:U10"/>
    <mergeCell ref="B14:C14"/>
    <mergeCell ref="B19:C19"/>
    <mergeCell ref="B20:C20"/>
    <mergeCell ref="C50:U51"/>
    <mergeCell ref="V10:V12"/>
    <mergeCell ref="E11:E12"/>
    <mergeCell ref="F11:F12"/>
    <mergeCell ref="L11:L12"/>
    <mergeCell ref="M11:M12"/>
    <mergeCell ref="N11:O11"/>
    <mergeCell ref="P11:Q11"/>
    <mergeCell ref="B13:C13"/>
    <mergeCell ref="B15:C15"/>
    <mergeCell ref="B16:C16"/>
    <mergeCell ref="B17:C17"/>
    <mergeCell ref="V35:V37"/>
    <mergeCell ref="E36:E37"/>
    <mergeCell ref="F36:F37"/>
    <mergeCell ref="L36:L37"/>
    <mergeCell ref="M36:M37"/>
    <mergeCell ref="N36:O36"/>
    <mergeCell ref="P36:Q36"/>
    <mergeCell ref="B18:C18"/>
    <mergeCell ref="A25:V25"/>
  </mergeCells>
  <pageMargins left="0.78740157480314965" right="0.43307086614173229" top="0.59055118110236227" bottom="0.55118110236220474" header="0.31496062992125984" footer="0.31496062992125984"/>
  <pageSetup paperSize="9" scale="65" orientation="landscape" r:id="rId1"/>
  <rowBreaks count="2" manualBreakCount="2">
    <brk id="23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POA 2013 (2)</vt:lpstr>
      <vt:lpstr>POA 2013</vt:lpstr>
      <vt:lpstr>'POA 2013'!Área_de_impresión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Fagator</dc:creator>
  <cp:lastModifiedBy>Melisa Arevalo Vasquez</cp:lastModifiedBy>
  <cp:lastPrinted>2013-04-29T21:49:13Z</cp:lastPrinted>
  <dcterms:created xsi:type="dcterms:W3CDTF">2011-11-17T14:15:23Z</dcterms:created>
  <dcterms:modified xsi:type="dcterms:W3CDTF">2013-05-08T21:36:20Z</dcterms:modified>
</cp:coreProperties>
</file>